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11640" activeTab="0"/>
  </bookViews>
  <sheets>
    <sheet name="RTA PUNTO 1" sheetId="1" r:id="rId1"/>
    <sheet name="RTA PUNTO II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jhernaag</author>
  </authors>
  <commentList>
    <comment ref="B3" authorId="0">
      <text>
        <r>
          <rPr>
            <b/>
            <sz val="10"/>
            <rFont val="Tahoma"/>
            <family val="2"/>
          </rPr>
          <t>jhernaag:</t>
        </r>
        <r>
          <rPr>
            <sz val="10"/>
            <rFont val="Tahoma"/>
            <family val="2"/>
          </rPr>
          <t xml:space="preserve">
Cuentas Nacionales</t>
        </r>
      </text>
    </comment>
    <comment ref="B7" authorId="0">
      <text>
        <r>
          <rPr>
            <b/>
            <sz val="10"/>
            <rFont val="Tahoma"/>
            <family val="2"/>
          </rPr>
          <t>jhernaag:</t>
        </r>
        <r>
          <rPr>
            <sz val="10"/>
            <rFont val="Tahoma"/>
            <family val="2"/>
          </rPr>
          <t xml:space="preserve">
De 94 a 2005 se puede tomar de Cuentas Nacionales y/o trimestrales. Da lo mismo.</t>
        </r>
      </text>
    </comment>
  </commentList>
</comments>
</file>

<file path=xl/sharedStrings.xml><?xml version="1.0" encoding="utf-8"?>
<sst xmlns="http://schemas.openxmlformats.org/spreadsheetml/2006/main" count="119" uniqueCount="96">
  <si>
    <t>OFERTA Y DEMANDA FINALES EN EL TERRITORIO NACIONAL</t>
  </si>
  <si>
    <t>PRECIOS CONSTANTES DE 1994</t>
  </si>
  <si>
    <t>CONCEPTO</t>
  </si>
  <si>
    <t>I</t>
  </si>
  <si>
    <t>Anual</t>
  </si>
  <si>
    <t>Producto interno bruto</t>
  </si>
  <si>
    <t>Importaciones totales</t>
  </si>
  <si>
    <t>TOTAL OFERTA FINAL</t>
  </si>
  <si>
    <t xml:space="preserve">Consumo final </t>
  </si>
  <si>
    <r>
      <t>Hogares</t>
    </r>
    <r>
      <rPr>
        <vertAlign val="superscript"/>
        <sz val="10"/>
        <rFont val="Arial"/>
        <family val="2"/>
      </rPr>
      <t>1</t>
    </r>
  </si>
  <si>
    <t>Gobierno</t>
  </si>
  <si>
    <t>Formación bruta de capital</t>
  </si>
  <si>
    <t>SUBTOTAL: Demanda final interna</t>
  </si>
  <si>
    <t>Exportaciones totales</t>
  </si>
  <si>
    <t>TOTAL DEMANDA FINAL</t>
  </si>
  <si>
    <t>Agropecuario, silvicultura, caza y pesca</t>
  </si>
  <si>
    <t>Explotación de minas y canteras</t>
  </si>
  <si>
    <t>Electricidad, gas y agua</t>
  </si>
  <si>
    <t>Industria manufacturera</t>
  </si>
  <si>
    <t>Construcción</t>
  </si>
  <si>
    <t>Comercio, reparación, restaurantes y hoteles</t>
  </si>
  <si>
    <t>Transporte, almacenamiento y comunicación</t>
  </si>
  <si>
    <t>Establecimientos financieros, seguros, inmuebles y servicios a las empresas</t>
  </si>
  <si>
    <t>Servicios sociales, comunales y personales</t>
  </si>
  <si>
    <t>Servicios de intermediación financiera medidos indirectamente</t>
  </si>
  <si>
    <t>PIB Real</t>
  </si>
  <si>
    <t>Deflactor</t>
  </si>
  <si>
    <t>Crecimiento</t>
  </si>
  <si>
    <t>Año</t>
  </si>
  <si>
    <t>Precios computadores</t>
  </si>
  <si>
    <t>Cantidad Computadores</t>
  </si>
  <si>
    <t>Precio libros</t>
  </si>
  <si>
    <t>Cantidad libros</t>
  </si>
  <si>
    <t xml:space="preserve">Precio Pan </t>
  </si>
  <si>
    <t>Cantidad pan</t>
  </si>
  <si>
    <t xml:space="preserve"> PIB Nominal</t>
  </si>
  <si>
    <t>Inflación DEF</t>
  </si>
  <si>
    <t>Inflación IPC</t>
  </si>
  <si>
    <t xml:space="preserve"> PIB Real (05=100)</t>
  </si>
  <si>
    <t>IPC (04=100)</t>
  </si>
  <si>
    <t>Crecimientos</t>
  </si>
  <si>
    <t>03 02</t>
  </si>
  <si>
    <t>04 03</t>
  </si>
  <si>
    <t>05 04</t>
  </si>
  <si>
    <t>06 05</t>
  </si>
  <si>
    <t>07 06</t>
  </si>
  <si>
    <t>Nivel</t>
  </si>
  <si>
    <t>Prueba</t>
  </si>
  <si>
    <r>
      <t xml:space="preserve"> PIB Real (</t>
    </r>
    <r>
      <rPr>
        <b/>
        <u val="single"/>
        <sz val="10"/>
        <rFont val="Arial"/>
        <family val="2"/>
      </rPr>
      <t>03 04</t>
    </r>
    <r>
      <rPr>
        <b/>
        <sz val="10"/>
        <rFont val="Arial"/>
        <family val="2"/>
      </rPr>
      <t>=100)</t>
    </r>
  </si>
  <si>
    <t>Encadenamientos</t>
  </si>
  <si>
    <t>PIB REAL (94=100)</t>
  </si>
  <si>
    <t>PIB NOMINAL</t>
  </si>
  <si>
    <t>CRECIMIENTO</t>
  </si>
  <si>
    <t>TASA DE DESEMPLEO</t>
  </si>
  <si>
    <t>DEFLACTOR</t>
  </si>
  <si>
    <t>INFLACIÓN</t>
  </si>
  <si>
    <t>IPC</t>
  </si>
  <si>
    <t>MÁS VOLATIL</t>
  </si>
  <si>
    <t>Ventaja</t>
  </si>
  <si>
    <t>Desventaja</t>
  </si>
  <si>
    <t>Permite que la canasta de bienes varie</t>
  </si>
  <si>
    <t>Incluye todos los bienes y servicios de la economía</t>
  </si>
  <si>
    <t xml:space="preserve">Puede subestimar el costo de vida </t>
  </si>
  <si>
    <t>Omite el hecho de que las canastas se pueden recomponer</t>
  </si>
  <si>
    <t>COEF. CORRELACIÓN</t>
  </si>
  <si>
    <t>Incluye importados</t>
  </si>
  <si>
    <t>Incluye solo bienes y servicios producidos domesticamente</t>
  </si>
  <si>
    <t>SD</t>
  </si>
  <si>
    <t>CONSUMO</t>
  </si>
  <si>
    <t>INVERSIÓN</t>
  </si>
  <si>
    <t>GASTO</t>
  </si>
  <si>
    <t>EXPORTACIONES</t>
  </si>
  <si>
    <t>IMPORTACIONES</t>
  </si>
  <si>
    <t>PARTICIPACIÓN % PIB</t>
  </si>
  <si>
    <t>PIB</t>
  </si>
  <si>
    <t>PROMEDIO</t>
  </si>
  <si>
    <t xml:space="preserve">La participación del consumo en Colombia, 65% en promedio, si es comparable con la de otros paises cuya participación oscila entre  </t>
  </si>
  <si>
    <t>50% y 70% (Ver Hernández 2006 ESPE)</t>
  </si>
  <si>
    <t>X-M</t>
  </si>
  <si>
    <t>X-M/PIB</t>
  </si>
  <si>
    <t>TASA GLOBAL DE PARTICIPACION</t>
  </si>
  <si>
    <t>SERIES DESESTACIONALIZADAS - 2007 Cuarto Trimestre</t>
  </si>
  <si>
    <t>C</t>
  </si>
  <si>
    <t>G</t>
  </si>
  <si>
    <t>X</t>
  </si>
  <si>
    <t>M</t>
  </si>
  <si>
    <t>PIB Constantes 2000</t>
  </si>
  <si>
    <t>Diferencia</t>
  </si>
  <si>
    <t>PIB NOMINAL (Metodología 94=100)</t>
  </si>
  <si>
    <t>PIB NOMINAL (Metodología 00=100)</t>
  </si>
  <si>
    <t>PIB REAL (00=100)</t>
  </si>
  <si>
    <t>PIB Constantes 1994</t>
  </si>
  <si>
    <t>Base 1994</t>
  </si>
  <si>
    <t>PIB a precios corrientes</t>
  </si>
  <si>
    <t xml:space="preserve">Población </t>
  </si>
  <si>
    <t>PIBpercápita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</si>
</sst>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.00\ _P_t_a_-;\-* #,##0.00\ _P_t_a_-;_-* &quot;-&quot;??\ _P_t_a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\ &quot;Pta&quot;_-;\-* #,##0\ &quot;Pta&quot;_-;_-* &quot;-&quot;\ &quot;Pta&quot;_-;_-@_-"/>
    <numFmt numFmtId="176" formatCode="0.0_)"/>
    <numFmt numFmtId="177" formatCode="0.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_ ;[Red]\-0.00\ "/>
    <numFmt numFmtId="189" formatCode="#,##0.0"/>
    <numFmt numFmtId="190" formatCode="#,##0.00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.7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.25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6.75"/>
      <color indexed="8"/>
      <name val="Arial"/>
      <family val="2"/>
    </font>
    <font>
      <sz val="9.25"/>
      <color indexed="8"/>
      <name val="Arial"/>
      <family val="2"/>
    </font>
    <font>
      <sz val="8.2"/>
      <color indexed="8"/>
      <name val="Arial"/>
      <family val="2"/>
    </font>
    <font>
      <sz val="7.55"/>
      <color indexed="8"/>
      <name val="Arial"/>
      <family val="2"/>
    </font>
    <font>
      <sz val="8.45"/>
      <color indexed="8"/>
      <name val="Arial"/>
      <family val="2"/>
    </font>
    <font>
      <sz val="8.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6" fillId="33" borderId="11" xfId="54" applyNumberFormat="1" applyFont="1" applyFill="1" applyBorder="1" applyAlignment="1">
      <alignment horizontal="center" vertical="center"/>
      <protection/>
    </xf>
    <xf numFmtId="0" fontId="0" fillId="33" borderId="12" xfId="53" applyFont="1" applyFill="1" applyBorder="1">
      <alignment/>
      <protection/>
    </xf>
    <xf numFmtId="3" fontId="0" fillId="33" borderId="12" xfId="0" applyNumberFormat="1" applyFont="1" applyFill="1" applyBorder="1" applyAlignment="1">
      <alignment/>
    </xf>
    <xf numFmtId="0" fontId="0" fillId="34" borderId="12" xfId="53" applyFont="1" applyFill="1" applyBorder="1">
      <alignment/>
      <protection/>
    </xf>
    <xf numFmtId="3" fontId="0" fillId="34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6" fillId="34" borderId="12" xfId="53" applyFont="1" applyFill="1" applyBorder="1">
      <alignment/>
      <protection/>
    </xf>
    <xf numFmtId="3" fontId="6" fillId="34" borderId="12" xfId="0" applyNumberFormat="1" applyFont="1" applyFill="1" applyBorder="1" applyAlignment="1">
      <alignment/>
    </xf>
    <xf numFmtId="0" fontId="6" fillId="34" borderId="13" xfId="53" applyFont="1" applyFill="1" applyBorder="1">
      <alignment/>
      <protection/>
    </xf>
    <xf numFmtId="3" fontId="6" fillId="34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25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13" xfId="0" applyFill="1" applyBorder="1" applyAlignment="1">
      <alignment/>
    </xf>
    <xf numFmtId="2" fontId="0" fillId="0" borderId="14" xfId="0" applyNumberFormat="1" applyBorder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2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3" fontId="3" fillId="33" borderId="12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Alignment="1">
      <alignment horizontal="center"/>
    </xf>
    <xf numFmtId="0" fontId="6" fillId="38" borderId="0" xfId="0" applyFont="1" applyFill="1" applyAlignment="1">
      <alignment horizontal="center"/>
    </xf>
    <xf numFmtId="0" fontId="6" fillId="37" borderId="25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3" fontId="3" fillId="33" borderId="13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38" borderId="35" xfId="0" applyFont="1" applyFill="1" applyBorder="1" applyAlignment="1">
      <alignment horizontal="center"/>
    </xf>
    <xf numFmtId="0" fontId="0" fillId="0" borderId="36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2" fontId="13" fillId="0" borderId="31" xfId="0" applyNumberFormat="1" applyFont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2" fontId="13" fillId="0" borderId="32" xfId="0" applyNumberFormat="1" applyFont="1" applyBorder="1" applyAlignment="1">
      <alignment horizontal="center"/>
    </xf>
    <xf numFmtId="0" fontId="12" fillId="0" borderId="31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6" fillId="0" borderId="4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3" fontId="3" fillId="33" borderId="25" xfId="0" applyNumberFormat="1" applyFont="1" applyFill="1" applyBorder="1" applyAlignment="1" applyProtection="1">
      <alignment horizontal="center"/>
      <protection/>
    </xf>
    <xf numFmtId="3" fontId="3" fillId="33" borderId="27" xfId="0" applyNumberFormat="1" applyFont="1" applyFill="1" applyBorder="1" applyAlignment="1" applyProtection="1">
      <alignment horizontal="center"/>
      <protection/>
    </xf>
    <xf numFmtId="3" fontId="3" fillId="39" borderId="27" xfId="0" applyNumberFormat="1" applyFont="1" applyFill="1" applyBorder="1" applyAlignment="1" applyProtection="1">
      <alignment horizontal="center"/>
      <protection/>
    </xf>
    <xf numFmtId="2" fontId="0" fillId="0" borderId="0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3" fontId="9" fillId="0" borderId="27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0" fontId="6" fillId="36" borderId="25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6" borderId="42" xfId="0" applyFont="1" applyFill="1" applyBorder="1" applyAlignment="1">
      <alignment/>
    </xf>
    <xf numFmtId="0" fontId="6" fillId="36" borderId="43" xfId="0" applyFont="1" applyFill="1" applyBorder="1" applyAlignment="1">
      <alignment/>
    </xf>
    <xf numFmtId="0" fontId="6" fillId="36" borderId="44" xfId="0" applyFont="1" applyFill="1" applyBorder="1" applyAlignment="1">
      <alignment/>
    </xf>
    <xf numFmtId="0" fontId="6" fillId="36" borderId="45" xfId="0" applyFont="1" applyFill="1" applyBorder="1" applyAlignment="1">
      <alignment/>
    </xf>
    <xf numFmtId="2" fontId="0" fillId="0" borderId="4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40" borderId="0" xfId="0" applyFont="1" applyFill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2" fontId="0" fillId="0" borderId="31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13" fillId="0" borderId="25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13" fillId="0" borderId="40" xfId="0" applyFont="1" applyBorder="1" applyAlignment="1">
      <alignment/>
    </xf>
    <xf numFmtId="0" fontId="13" fillId="0" borderId="29" xfId="0" applyFont="1" applyBorder="1" applyAlignment="1">
      <alignment/>
    </xf>
    <xf numFmtId="2" fontId="0" fillId="0" borderId="40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6" fillId="0" borderId="12" xfId="0" applyFont="1" applyBorder="1" applyAlignment="1">
      <alignment horizontal="center"/>
    </xf>
    <xf numFmtId="3" fontId="0" fillId="0" borderId="0" xfId="0" applyNumberFormat="1" applyAlignment="1">
      <alignment/>
    </xf>
    <xf numFmtId="3" fontId="16" fillId="33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41" xfId="0" applyBorder="1" applyAlignment="1">
      <alignment/>
    </xf>
    <xf numFmtId="3" fontId="3" fillId="39" borderId="28" xfId="0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2" fontId="0" fillId="0" borderId="27" xfId="0" applyNumberForma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6" fillId="38" borderId="0" xfId="0" applyFont="1" applyFill="1" applyAlignment="1">
      <alignment/>
    </xf>
    <xf numFmtId="2" fontId="9" fillId="0" borderId="0" xfId="0" applyNumberFormat="1" applyFont="1" applyBorder="1" applyAlignment="1">
      <alignment horizontal="center"/>
    </xf>
    <xf numFmtId="2" fontId="0" fillId="38" borderId="0" xfId="0" applyNumberFormat="1" applyFill="1" applyAlignment="1">
      <alignment/>
    </xf>
    <xf numFmtId="177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37" borderId="23" xfId="0" applyNumberFormat="1" applyFill="1" applyBorder="1" applyAlignment="1">
      <alignment horizontal="center"/>
    </xf>
    <xf numFmtId="4" fontId="0" fillId="37" borderId="24" xfId="0" applyNumberForma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193" fontId="0" fillId="0" borderId="0" xfId="48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93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6" fillId="41" borderId="0" xfId="0" applyFont="1" applyFill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3" fontId="6" fillId="33" borderId="25" xfId="54" applyNumberFormat="1" applyFont="1" applyFill="1" applyBorder="1" applyAlignment="1">
      <alignment horizontal="center" vertical="center"/>
      <protection/>
    </xf>
    <xf numFmtId="3" fontId="6" fillId="33" borderId="13" xfId="54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esesta. 4-13" xfId="53"/>
    <cellStyle name="Normal_PiboferKWEB2002-II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"/>
          <c:y val="0.159"/>
          <c:w val="0.740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'RTA PUNTO 1'!$F$3</c:f>
              <c:strCache>
                <c:ptCount val="1"/>
                <c:pt idx="0">
                  <c:v>PIB REAL (94=100)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1'!$E$4:$E$18</c:f>
              <c:numCache/>
            </c:numRef>
          </c:cat>
          <c:val>
            <c:numRef>
              <c:f>'RTA PUNTO 1'!$F$4:$F$18</c:f>
              <c:numCache/>
            </c:numRef>
          </c:val>
          <c:smooth val="0"/>
        </c:ser>
        <c:marker val="1"/>
        <c:axId val="61911334"/>
        <c:axId val="20331095"/>
      </c:lineChart>
      <c:catAx>
        <c:axId val="619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31095"/>
        <c:crosses val="autoZero"/>
        <c:auto val="1"/>
        <c:lblOffset val="100"/>
        <c:tickLblSkip val="1"/>
        <c:noMultiLvlLbl val="0"/>
      </c:catAx>
      <c:valAx>
        <c:axId val="20331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11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52275"/>
          <c:w val="0.217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"/>
          <c:y val="0.15975"/>
          <c:w val="0.79575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'RTA PUNTO 1'!$G$3</c:f>
              <c:strCache>
                <c:ptCount val="1"/>
                <c:pt idx="0">
                  <c:v>PIB NOMINAL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1'!$E$4:$E$18</c:f>
              <c:numCache/>
            </c:numRef>
          </c:cat>
          <c:val>
            <c:numRef>
              <c:f>'RTA PUNTO 1'!$G$4:$G$18</c:f>
              <c:numCache/>
            </c:numRef>
          </c:val>
          <c:smooth val="0"/>
        </c:ser>
        <c:marker val="1"/>
        <c:axId val="48762128"/>
        <c:axId val="36205969"/>
      </c:lineChart>
      <c:catAx>
        <c:axId val="4876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05969"/>
        <c:crosses val="autoZero"/>
        <c:auto val="1"/>
        <c:lblOffset val="100"/>
        <c:tickLblSkip val="1"/>
        <c:noMultiLvlLbl val="0"/>
      </c:catAx>
      <c:valAx>
        <c:axId val="36205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2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905"/>
          <c:w val="0.161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55"/>
          <c:w val="0.673"/>
          <c:h val="0.949"/>
        </c:manualLayout>
      </c:layout>
      <c:lineChart>
        <c:grouping val="standard"/>
        <c:varyColors val="0"/>
        <c:ser>
          <c:idx val="0"/>
          <c:order val="0"/>
          <c:tx>
            <c:strRef>
              <c:f>'RTA PUNTO 1'!$B$62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1'!$A$63:$A$68</c:f>
              <c:numCache/>
            </c:numRef>
          </c:cat>
          <c:val>
            <c:numRef>
              <c:f>'RTA PUNTO 1'!$B$63:$B$69</c:f>
              <c:numCache/>
            </c:numRef>
          </c:val>
          <c:smooth val="0"/>
        </c:ser>
        <c:marker val="1"/>
        <c:axId val="57418266"/>
        <c:axId val="47002347"/>
      </c:lineChart>
      <c:lineChart>
        <c:grouping val="standard"/>
        <c:varyColors val="0"/>
        <c:ser>
          <c:idx val="1"/>
          <c:order val="1"/>
          <c:tx>
            <c:strRef>
              <c:f>'RTA PUNTO 1'!$D$62</c:f>
              <c:strCache>
                <c:ptCount val="1"/>
                <c:pt idx="0">
                  <c:v>PIB REAL (00=100)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'RTA PUNTO 1'!$A$63:$A$68</c:f>
              <c:numCache/>
            </c:numRef>
          </c:cat>
          <c:val>
            <c:numRef>
              <c:f>'RTA PUNTO 1'!$D$63:$D$69</c:f>
              <c:numCache/>
            </c:numRef>
          </c:val>
          <c:smooth val="0"/>
        </c:ser>
        <c:marker val="1"/>
        <c:axId val="20367940"/>
        <c:axId val="49093733"/>
      </c:lineChart>
      <c:catAx>
        <c:axId val="57418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2347"/>
        <c:crosses val="autoZero"/>
        <c:auto val="1"/>
        <c:lblOffset val="100"/>
        <c:tickLblSkip val="1"/>
        <c:noMultiLvlLbl val="0"/>
      </c:catAx>
      <c:valAx>
        <c:axId val="47002347"/>
        <c:scaling>
          <c:orientation val="minMax"/>
          <c:min val="1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8266"/>
        <c:crossesAt val="1"/>
        <c:crossBetween val="between"/>
        <c:dispUnits/>
      </c:valAx>
      <c:catAx>
        <c:axId val="20367940"/>
        <c:scaling>
          <c:orientation val="minMax"/>
        </c:scaling>
        <c:axPos val="b"/>
        <c:delete val="1"/>
        <c:majorTickMark val="out"/>
        <c:minorTickMark val="none"/>
        <c:tickLblPos val="nextTo"/>
        <c:crossAx val="49093733"/>
        <c:crosses val="autoZero"/>
        <c:auto val="1"/>
        <c:lblOffset val="100"/>
        <c:tickLblSkip val="1"/>
        <c:noMultiLvlLbl val="0"/>
      </c:catAx>
      <c:valAx>
        <c:axId val="490937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6794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"/>
          <c:y val="0.41175"/>
          <c:w val="0.291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5"/>
          <c:w val="0.813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'RTA PUNTO 1'!$B$89</c:f>
              <c:strCache>
                <c:ptCount val="1"/>
                <c:pt idx="0">
                  <c:v>DEFLACTOR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1'!$A$90:$A$105</c:f>
              <c:numCache/>
            </c:numRef>
          </c:cat>
          <c:val>
            <c:numRef>
              <c:f>'RTA PUNTO 1'!$B$90:$B$106</c:f>
              <c:numCache/>
            </c:numRef>
          </c:val>
          <c:smooth val="0"/>
        </c:ser>
        <c:ser>
          <c:idx val="1"/>
          <c:order val="1"/>
          <c:tx>
            <c:strRef>
              <c:f>'RTA PUNTO 1'!$C$89</c:f>
              <c:strCache>
                <c:ptCount val="1"/>
                <c:pt idx="0">
                  <c:v>IPC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1'!$A$90:$A$105</c:f>
              <c:numCache/>
            </c:numRef>
          </c:cat>
          <c:val>
            <c:numRef>
              <c:f>'RTA PUNTO 1'!$C$90:$C$105</c:f>
              <c:numCache/>
            </c:numRef>
          </c:val>
          <c:smooth val="0"/>
        </c:ser>
        <c:marker val="1"/>
        <c:axId val="39190414"/>
        <c:axId val="17169407"/>
      </c:lineChart>
      <c:catAx>
        <c:axId val="3919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9407"/>
        <c:crosses val="autoZero"/>
        <c:auto val="1"/>
        <c:lblOffset val="100"/>
        <c:tickLblSkip val="1"/>
        <c:noMultiLvlLbl val="0"/>
      </c:catAx>
      <c:valAx>
        <c:axId val="17169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90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115"/>
          <c:w val="0.153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55"/>
          <c:w val="0.71275"/>
          <c:h val="0.949"/>
        </c:manualLayout>
      </c:layout>
      <c:lineChart>
        <c:grouping val="standard"/>
        <c:varyColors val="0"/>
        <c:ser>
          <c:idx val="0"/>
          <c:order val="0"/>
          <c:tx>
            <c:strRef>
              <c:f>'RTA PUNTO 1'!$C$62</c:f>
              <c:strCache>
                <c:ptCount val="1"/>
                <c:pt idx="0">
                  <c:v>TASA GLOBAL DE PARTICIPACION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1'!$A$63:$A$68</c:f>
              <c:numCache/>
            </c:numRef>
          </c:cat>
          <c:val>
            <c:numRef>
              <c:f>'RTA PUNTO 1'!$C$63:$C$69</c:f>
              <c:numCache/>
            </c:numRef>
          </c:val>
          <c:smooth val="0"/>
        </c:ser>
        <c:marker val="1"/>
        <c:axId val="20306936"/>
        <c:axId val="48544697"/>
      </c:lineChart>
      <c:lineChart>
        <c:grouping val="standard"/>
        <c:varyColors val="0"/>
        <c:ser>
          <c:idx val="1"/>
          <c:order val="1"/>
          <c:tx>
            <c:strRef>
              <c:f>'RTA PUNTO 1'!$D$62</c:f>
              <c:strCache>
                <c:ptCount val="1"/>
                <c:pt idx="0">
                  <c:v>PIB REAL (00=100)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'RTA PUNTO 1'!$A$63:$A$68</c:f>
              <c:numCache/>
            </c:numRef>
          </c:cat>
          <c:val>
            <c:numRef>
              <c:f>'RTA PUNTO 1'!$D$63:$D$69</c:f>
              <c:numCache/>
            </c:numRef>
          </c:val>
          <c:smooth val="0"/>
        </c:ser>
        <c:marker val="1"/>
        <c:axId val="34249090"/>
        <c:axId val="39806355"/>
      </c:lineChart>
      <c:catAx>
        <c:axId val="2030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44697"/>
        <c:crosses val="autoZero"/>
        <c:auto val="1"/>
        <c:lblOffset val="100"/>
        <c:tickLblSkip val="1"/>
        <c:noMultiLvlLbl val="0"/>
      </c:catAx>
      <c:valAx>
        <c:axId val="48544697"/>
        <c:scaling>
          <c:orientation val="minMax"/>
          <c:max val="65"/>
          <c:min val="5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06936"/>
        <c:crossesAt val="1"/>
        <c:crossBetween val="between"/>
        <c:dispUnits/>
      </c:valAx>
      <c:catAx>
        <c:axId val="34249090"/>
        <c:scaling>
          <c:orientation val="minMax"/>
        </c:scaling>
        <c:axPos val="b"/>
        <c:delete val="1"/>
        <c:majorTickMark val="out"/>
        <c:minorTickMark val="none"/>
        <c:tickLblPos val="nextTo"/>
        <c:crossAx val="39806355"/>
        <c:crosses val="autoZero"/>
        <c:auto val="1"/>
        <c:lblOffset val="100"/>
        <c:tickLblSkip val="1"/>
        <c:noMultiLvlLbl val="0"/>
      </c:catAx>
      <c:valAx>
        <c:axId val="3980635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2490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36475"/>
          <c:w val="0.25075"/>
          <c:h val="0.2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225"/>
          <c:w val="0.6325"/>
          <c:h val="0.9555"/>
        </c:manualLayout>
      </c:layout>
      <c:lineChart>
        <c:grouping val="standard"/>
        <c:varyColors val="0"/>
        <c:ser>
          <c:idx val="0"/>
          <c:order val="0"/>
          <c:tx>
            <c:strRef>
              <c:f>'RTA PUNTO 1'!$B$190</c:f>
              <c:strCache>
                <c:ptCount val="1"/>
                <c:pt idx="0">
                  <c:v>Agropecuario, silvicultura, caza y pesca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1'!$C$189:$P$189</c:f>
              <c:numCache/>
            </c:numRef>
          </c:cat>
          <c:val>
            <c:numRef>
              <c:f>'RTA PUNTO 1'!$C$190:$P$190</c:f>
              <c:numCache/>
            </c:numRef>
          </c:val>
          <c:smooth val="0"/>
        </c:ser>
        <c:ser>
          <c:idx val="1"/>
          <c:order val="1"/>
          <c:tx>
            <c:strRef>
              <c:f>'RTA PUNTO 1'!$B$191</c:f>
              <c:strCache>
                <c:ptCount val="1"/>
                <c:pt idx="0">
                  <c:v>Explotación de minas y canteras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1'!$C$189:$P$189</c:f>
              <c:numCache/>
            </c:numRef>
          </c:cat>
          <c:val>
            <c:numRef>
              <c:f>'RTA PUNTO 1'!$C$191:$P$191</c:f>
              <c:numCache/>
            </c:numRef>
          </c:val>
          <c:smooth val="0"/>
        </c:ser>
        <c:ser>
          <c:idx val="2"/>
          <c:order val="2"/>
          <c:tx>
            <c:strRef>
              <c:f>'RTA PUNTO 1'!$B$192</c:f>
              <c:strCache>
                <c:ptCount val="1"/>
                <c:pt idx="0">
                  <c:v>Electricidad, gas y agua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1'!$C$189:$P$189</c:f>
              <c:numCache/>
            </c:numRef>
          </c:cat>
          <c:val>
            <c:numRef>
              <c:f>'RTA PUNTO 1'!$C$192:$P$192</c:f>
              <c:numCache/>
            </c:numRef>
          </c:val>
          <c:smooth val="0"/>
        </c:ser>
        <c:ser>
          <c:idx val="3"/>
          <c:order val="3"/>
          <c:tx>
            <c:strRef>
              <c:f>'RTA PUNTO 1'!$B$193</c:f>
              <c:strCache>
                <c:ptCount val="1"/>
                <c:pt idx="0">
                  <c:v>Industria manufacturera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1'!$C$189:$P$189</c:f>
              <c:numCache/>
            </c:numRef>
          </c:cat>
          <c:val>
            <c:numRef>
              <c:f>'RTA PUNTO 1'!$C$193:$P$193</c:f>
              <c:numCache/>
            </c:numRef>
          </c:val>
          <c:smooth val="0"/>
        </c:ser>
        <c:ser>
          <c:idx val="4"/>
          <c:order val="4"/>
          <c:tx>
            <c:strRef>
              <c:f>'RTA PUNTO 1'!$B$194</c:f>
              <c:strCache>
                <c:ptCount val="1"/>
                <c:pt idx="0">
                  <c:v>Construcción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1'!$C$189:$P$189</c:f>
              <c:numCache/>
            </c:numRef>
          </c:cat>
          <c:val>
            <c:numRef>
              <c:f>'RTA PUNTO 1'!$C$194:$P$194</c:f>
              <c:numCache/>
            </c:numRef>
          </c:val>
          <c:smooth val="0"/>
        </c:ser>
        <c:ser>
          <c:idx val="5"/>
          <c:order val="5"/>
          <c:tx>
            <c:strRef>
              <c:f>'RTA PUNTO 1'!$B$195</c:f>
              <c:strCache>
                <c:ptCount val="1"/>
                <c:pt idx="0">
                  <c:v>Comercio, reparación, restaurantes y hoteles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1'!$C$189:$P$189</c:f>
              <c:numCache/>
            </c:numRef>
          </c:cat>
          <c:val>
            <c:numRef>
              <c:f>'RTA PUNTO 1'!$C$195:$P$195</c:f>
              <c:numCache/>
            </c:numRef>
          </c:val>
          <c:smooth val="0"/>
        </c:ser>
        <c:ser>
          <c:idx val="6"/>
          <c:order val="6"/>
          <c:tx>
            <c:strRef>
              <c:f>'RTA PUNTO 1'!$B$196</c:f>
              <c:strCache>
                <c:ptCount val="1"/>
                <c:pt idx="0">
                  <c:v>Transporte, almacenamiento y comunicación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1'!$C$189:$P$189</c:f>
              <c:numCache/>
            </c:numRef>
          </c:cat>
          <c:val>
            <c:numRef>
              <c:f>'RTA PUNTO 1'!$C$196:$P$196</c:f>
              <c:numCache/>
            </c:numRef>
          </c:val>
          <c:smooth val="0"/>
        </c:ser>
        <c:ser>
          <c:idx val="7"/>
          <c:order val="7"/>
          <c:tx>
            <c:strRef>
              <c:f>'RTA PUNTO 1'!$B$197</c:f>
              <c:strCache>
                <c:ptCount val="1"/>
                <c:pt idx="0">
                  <c:v>Establecimientos financieros, seguros, inmuebles y servicios a las empresas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1'!$C$189:$P$189</c:f>
              <c:numCache/>
            </c:numRef>
          </c:cat>
          <c:val>
            <c:numRef>
              <c:f>'RTA PUNTO 1'!$C$197:$P$197</c:f>
              <c:numCache/>
            </c:numRef>
          </c:val>
          <c:smooth val="0"/>
        </c:ser>
        <c:ser>
          <c:idx val="8"/>
          <c:order val="8"/>
          <c:tx>
            <c:strRef>
              <c:f>'RTA PUNTO 1'!$B$198</c:f>
              <c:strCache>
                <c:ptCount val="1"/>
                <c:pt idx="0">
                  <c:v>Servicios sociales, comunales y personales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1'!$C$189:$P$189</c:f>
              <c:numCache/>
            </c:numRef>
          </c:cat>
          <c:val>
            <c:numRef>
              <c:f>'RTA PUNTO 1'!$C$198:$P$198</c:f>
              <c:numCache/>
            </c:numRef>
          </c:val>
          <c:smooth val="0"/>
        </c:ser>
        <c:ser>
          <c:idx val="9"/>
          <c:order val="9"/>
          <c:tx>
            <c:strRef>
              <c:f>'RTA PUNTO 1'!$B$199</c:f>
              <c:strCache>
                <c:ptCount val="1"/>
                <c:pt idx="0">
                  <c:v>Servicios de intermediación financiera medidos indirectamente</c:v>
                </c:pt>
              </c:strCache>
            </c:strRef>
          </c:tx>
          <c:spPr>
            <a:ln w="38100">
              <a:solidFill>
                <a:srgbClr val="69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1'!$C$189:$P$189</c:f>
              <c:numCache/>
            </c:numRef>
          </c:cat>
          <c:val>
            <c:numRef>
              <c:f>'RTA PUNTO 1'!$C$199:$P$199</c:f>
              <c:numCache/>
            </c:numRef>
          </c:val>
          <c:smooth val="0"/>
        </c:ser>
        <c:marker val="1"/>
        <c:axId val="22712876"/>
        <c:axId val="3089293"/>
      </c:line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9293"/>
        <c:crosses val="autoZero"/>
        <c:auto val="1"/>
        <c:lblOffset val="100"/>
        <c:tickLblSkip val="1"/>
        <c:noMultiLvlLbl val="0"/>
      </c:catAx>
      <c:valAx>
        <c:axId val="3089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12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"/>
          <c:y val="0.06225"/>
          <c:w val="0.33725"/>
          <c:h val="0.7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9"/>
          <c:w val="0.75675"/>
          <c:h val="0.942"/>
        </c:manualLayout>
      </c:layout>
      <c:lineChart>
        <c:grouping val="standard"/>
        <c:varyColors val="0"/>
        <c:ser>
          <c:idx val="0"/>
          <c:order val="0"/>
          <c:tx>
            <c:strRef>
              <c:f>'RTA PUNTO 1'!$E$140</c:f>
              <c:strCache>
                <c:ptCount val="1"/>
                <c:pt idx="0">
                  <c:v>CONSUMO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1'!$C$141:$C$158</c:f>
              <c:numCache/>
            </c:numRef>
          </c:cat>
          <c:val>
            <c:numRef>
              <c:f>'RTA PUNTO 1'!$E$141:$E$158</c:f>
              <c:numCache/>
            </c:numRef>
          </c:val>
          <c:smooth val="0"/>
        </c:ser>
        <c:ser>
          <c:idx val="1"/>
          <c:order val="1"/>
          <c:tx>
            <c:strRef>
              <c:f>'RTA PUNTO 1'!$F$140</c:f>
              <c:strCache>
                <c:ptCount val="1"/>
                <c:pt idx="0">
                  <c:v>INVERSIÓN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1'!$C$141:$C$158</c:f>
              <c:numCache/>
            </c:numRef>
          </c:cat>
          <c:val>
            <c:numRef>
              <c:f>'RTA PUNTO 1'!$F$141:$F$158</c:f>
              <c:numCache/>
            </c:numRef>
          </c:val>
          <c:smooth val="0"/>
        </c:ser>
        <c:ser>
          <c:idx val="2"/>
          <c:order val="2"/>
          <c:tx>
            <c:strRef>
              <c:f>'RTA PUNTO 1'!$G$140</c:f>
              <c:strCache>
                <c:ptCount val="1"/>
                <c:pt idx="0">
                  <c:v>GASTO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1'!$C$141:$C$158</c:f>
              <c:numCache/>
            </c:numRef>
          </c:cat>
          <c:val>
            <c:numRef>
              <c:f>'RTA PUNTO 1'!$G$141:$G$158</c:f>
              <c:numCache/>
            </c:numRef>
          </c:val>
          <c:smooth val="0"/>
        </c:ser>
        <c:ser>
          <c:idx val="3"/>
          <c:order val="3"/>
          <c:tx>
            <c:strRef>
              <c:f>'RTA PUNTO 1'!$H$140</c:f>
              <c:strCache>
                <c:ptCount val="1"/>
                <c:pt idx="0">
                  <c:v>EXPORTACIONES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1'!$C$141:$C$158</c:f>
              <c:numCache/>
            </c:numRef>
          </c:cat>
          <c:val>
            <c:numRef>
              <c:f>'RTA PUNTO 1'!$H$141:$H$158</c:f>
              <c:numCache/>
            </c:numRef>
          </c:val>
          <c:smooth val="0"/>
        </c:ser>
        <c:ser>
          <c:idx val="4"/>
          <c:order val="4"/>
          <c:tx>
            <c:strRef>
              <c:f>'RTA PUNTO 1'!$I$140</c:f>
              <c:strCache>
                <c:ptCount val="1"/>
                <c:pt idx="0">
                  <c:v>IMPORTACIONES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1'!$C$141:$C$158</c:f>
              <c:numCache/>
            </c:numRef>
          </c:cat>
          <c:val>
            <c:numRef>
              <c:f>'RTA PUNTO 1'!$I$141:$I$158</c:f>
              <c:numCache/>
            </c:numRef>
          </c:val>
          <c:smooth val="0"/>
        </c:ser>
        <c:marker val="1"/>
        <c:axId val="27803638"/>
        <c:axId val="48906151"/>
      </c:lineChart>
      <c:catAx>
        <c:axId val="278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06151"/>
        <c:crosses val="autoZero"/>
        <c:auto val="1"/>
        <c:lblOffset val="100"/>
        <c:tickLblSkip val="1"/>
        <c:noMultiLvlLbl val="0"/>
      </c:catAx>
      <c:valAx>
        <c:axId val="48906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3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75"/>
          <c:y val="0.29575"/>
          <c:w val="0.2075"/>
          <c:h val="0.3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875"/>
          <c:w val="0.7915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'RTA PUNTO 1'!$E$140</c:f>
              <c:strCache>
                <c:ptCount val="1"/>
                <c:pt idx="0">
                  <c:v>CONSUMO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1'!$C$141:$C$158</c:f>
              <c:numCache/>
            </c:numRef>
          </c:cat>
          <c:val>
            <c:numRef>
              <c:f>'RTA PUNTO 1'!$E$141:$E$158</c:f>
              <c:numCache/>
            </c:numRef>
          </c:val>
          <c:smooth val="0"/>
        </c:ser>
        <c:ser>
          <c:idx val="1"/>
          <c:order val="1"/>
          <c:tx>
            <c:strRef>
              <c:f>'RTA PUNTO 1'!$F$140</c:f>
              <c:strCache>
                <c:ptCount val="1"/>
                <c:pt idx="0">
                  <c:v>INVERSIÓN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1'!$C$141:$C$158</c:f>
              <c:numCache/>
            </c:numRef>
          </c:cat>
          <c:val>
            <c:numRef>
              <c:f>'RTA PUNTO 1'!$F$141:$F$158</c:f>
              <c:numCache/>
            </c:numRef>
          </c:val>
          <c:smooth val="0"/>
        </c:ser>
        <c:ser>
          <c:idx val="2"/>
          <c:order val="2"/>
          <c:tx>
            <c:strRef>
              <c:f>'RTA PUNTO 1'!$G$140</c:f>
              <c:strCache>
                <c:ptCount val="1"/>
                <c:pt idx="0">
                  <c:v>GASTO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'RTA PUNTO 1'!$C$141:$C$158</c:f>
              <c:numCache/>
            </c:numRef>
          </c:cat>
          <c:val>
            <c:numRef>
              <c:f>'RTA PUNTO 1'!$G$141:$G$158</c:f>
              <c:numCache/>
            </c:numRef>
          </c:val>
          <c:smooth val="0"/>
        </c:ser>
        <c:ser>
          <c:idx val="3"/>
          <c:order val="3"/>
          <c:tx>
            <c:strRef>
              <c:f>'RTA PUNTO 1'!$M$140</c:f>
              <c:strCache>
                <c:ptCount val="1"/>
                <c:pt idx="0">
                  <c:v>X-M/PIB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'RTA PUNTO 1'!$M$141:$M$158</c:f>
              <c:numCache/>
            </c:numRef>
          </c:val>
          <c:smooth val="0"/>
        </c:ser>
        <c:marker val="1"/>
        <c:axId val="37502176"/>
        <c:axId val="1975265"/>
      </c:lineChart>
      <c:catAx>
        <c:axId val="37502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5265"/>
        <c:crosses val="autoZero"/>
        <c:auto val="1"/>
        <c:lblOffset val="100"/>
        <c:tickLblSkip val="1"/>
        <c:noMultiLvlLbl val="0"/>
      </c:catAx>
      <c:valAx>
        <c:axId val="1975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21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37275"/>
          <c:w val="0.17"/>
          <c:h val="0.2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9525</xdr:rowOff>
    </xdr:from>
    <xdr:to>
      <xdr:col>15</xdr:col>
      <xdr:colOff>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10877550" y="333375"/>
        <a:ext cx="56578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752475</xdr:colOff>
      <xdr:row>2</xdr:row>
      <xdr:rowOff>0</xdr:rowOff>
    </xdr:from>
    <xdr:to>
      <xdr:col>23</xdr:col>
      <xdr:colOff>523875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17287875" y="323850"/>
        <a:ext cx="60388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61</xdr:row>
      <xdr:rowOff>28575</xdr:rowOff>
    </xdr:from>
    <xdr:to>
      <xdr:col>12</xdr:col>
      <xdr:colOff>19050</xdr:colOff>
      <xdr:row>84</xdr:row>
      <xdr:rowOff>114300</xdr:rowOff>
    </xdr:to>
    <xdr:graphicFrame>
      <xdr:nvGraphicFramePr>
        <xdr:cNvPr id="3" name="Chart 3"/>
        <xdr:cNvGraphicFramePr/>
      </xdr:nvGraphicFramePr>
      <xdr:xfrm>
        <a:off x="7639050" y="9906000"/>
        <a:ext cx="662940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87</xdr:row>
      <xdr:rowOff>0</xdr:rowOff>
    </xdr:from>
    <xdr:to>
      <xdr:col>11</xdr:col>
      <xdr:colOff>0</xdr:colOff>
      <xdr:row>108</xdr:row>
      <xdr:rowOff>0</xdr:rowOff>
    </xdr:to>
    <xdr:graphicFrame>
      <xdr:nvGraphicFramePr>
        <xdr:cNvPr id="4" name="Chart 6"/>
        <xdr:cNvGraphicFramePr/>
      </xdr:nvGraphicFramePr>
      <xdr:xfrm>
        <a:off x="6372225" y="14097000"/>
        <a:ext cx="7115175" cy="3419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61</xdr:row>
      <xdr:rowOff>0</xdr:rowOff>
    </xdr:from>
    <xdr:to>
      <xdr:col>21</xdr:col>
      <xdr:colOff>466725</xdr:colOff>
      <xdr:row>84</xdr:row>
      <xdr:rowOff>95250</xdr:rowOff>
    </xdr:to>
    <xdr:graphicFrame>
      <xdr:nvGraphicFramePr>
        <xdr:cNvPr id="5" name="Chart 29"/>
        <xdr:cNvGraphicFramePr/>
      </xdr:nvGraphicFramePr>
      <xdr:xfrm>
        <a:off x="15011400" y="9877425"/>
        <a:ext cx="6734175" cy="3819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133350</xdr:colOff>
      <xdr:row>202</xdr:row>
      <xdr:rowOff>57150</xdr:rowOff>
    </xdr:from>
    <xdr:to>
      <xdr:col>8</xdr:col>
      <xdr:colOff>342900</xdr:colOff>
      <xdr:row>229</xdr:row>
      <xdr:rowOff>47625</xdr:rowOff>
    </xdr:to>
    <xdr:graphicFrame>
      <xdr:nvGraphicFramePr>
        <xdr:cNvPr id="6" name="Chart 30"/>
        <xdr:cNvGraphicFramePr/>
      </xdr:nvGraphicFramePr>
      <xdr:xfrm>
        <a:off x="3133725" y="35099625"/>
        <a:ext cx="80772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790575</xdr:colOff>
      <xdr:row>162</xdr:row>
      <xdr:rowOff>152400</xdr:rowOff>
    </xdr:from>
    <xdr:to>
      <xdr:col>7</xdr:col>
      <xdr:colOff>781050</xdr:colOff>
      <xdr:row>183</xdr:row>
      <xdr:rowOff>123825</xdr:rowOff>
    </xdr:to>
    <xdr:graphicFrame>
      <xdr:nvGraphicFramePr>
        <xdr:cNvPr id="7" name="Chart 31"/>
        <xdr:cNvGraphicFramePr/>
      </xdr:nvGraphicFramePr>
      <xdr:xfrm>
        <a:off x="3790950" y="27108150"/>
        <a:ext cx="6743700" cy="3371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163</xdr:row>
      <xdr:rowOff>0</xdr:rowOff>
    </xdr:from>
    <xdr:to>
      <xdr:col>17</xdr:col>
      <xdr:colOff>95250</xdr:colOff>
      <xdr:row>183</xdr:row>
      <xdr:rowOff>142875</xdr:rowOff>
    </xdr:to>
    <xdr:graphicFrame>
      <xdr:nvGraphicFramePr>
        <xdr:cNvPr id="8" name="Chart 32"/>
        <xdr:cNvGraphicFramePr/>
      </xdr:nvGraphicFramePr>
      <xdr:xfrm>
        <a:off x="11963400" y="27117675"/>
        <a:ext cx="6191250" cy="3381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N\ROSARIOJN\Macro%201\2008_II\Talleres\Taller%201\DANE%20CON%20ILICITOS94-100%20%20(sin%20desestacionalizar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N\ROSARIOJN\Macro%201\2008_II\Talleres\Taller%201\DESEMPLEO%20TOTAL%20NACI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uen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. abs.-grandes ramas Bench"/>
      <sheetName val="var. anuales Bench"/>
      <sheetName val="RESUMEN 94=100"/>
    </sheetNames>
    <sheetDataSet>
      <sheetData sheetId="2">
        <row r="51">
          <cell r="B51">
            <v>0.14831537866705546</v>
          </cell>
          <cell r="C51">
            <v>0.14624377537230449</v>
          </cell>
          <cell r="D51">
            <v>0.14152767193333415</v>
          </cell>
          <cell r="E51">
            <v>0.13772341931098747</v>
          </cell>
          <cell r="F51">
            <v>0.13699625404353477</v>
          </cell>
          <cell r="G51">
            <v>0.14294027810232332</v>
          </cell>
          <cell r="H51">
            <v>0.1442242264253438</v>
          </cell>
          <cell r="I51">
            <v>0.14161730638674375</v>
          </cell>
          <cell r="J51">
            <v>0.13910250164781043</v>
          </cell>
          <cell r="K51">
            <v>0.13759703541951634</v>
          </cell>
          <cell r="L51">
            <v>0.13384845823923963</v>
          </cell>
          <cell r="M51">
            <v>0.1301968101947014</v>
          </cell>
          <cell r="N51">
            <v>0.12464629190391457</v>
          </cell>
          <cell r="O51">
            <v>0.11891968093996833</v>
          </cell>
        </row>
        <row r="52">
          <cell r="B52">
            <v>0.03454087285683228</v>
          </cell>
          <cell r="C52">
            <v>0.03761780870049703</v>
          </cell>
          <cell r="D52">
            <v>0.03954666391124786</v>
          </cell>
          <cell r="E52">
            <v>0.03964701399328888</v>
          </cell>
          <cell r="F52">
            <v>0.04556857095788227</v>
          </cell>
          <cell r="G52">
            <v>0.05635316445326178</v>
          </cell>
          <cell r="H52">
            <v>0.049122442333558634</v>
          </cell>
          <cell r="I52">
            <v>0.04545369730181944</v>
          </cell>
          <cell r="J52">
            <v>0.04436633189898616</v>
          </cell>
          <cell r="K52">
            <v>0.04857086776168941</v>
          </cell>
          <cell r="L52">
            <v>0.04754644048597705</v>
          </cell>
          <cell r="M52">
            <v>0.046353256389000425</v>
          </cell>
          <cell r="N52">
            <v>0.04343857138838038</v>
          </cell>
          <cell r="O52">
            <v>0.04224482633647558</v>
          </cell>
        </row>
        <row r="53">
          <cell r="B53">
            <v>0.032158092159636296</v>
          </cell>
          <cell r="C53">
            <v>0.031355462599789094</v>
          </cell>
          <cell r="D53">
            <v>0.03222786313188949</v>
          </cell>
          <cell r="E53">
            <v>0.031458494537851225</v>
          </cell>
          <cell r="F53">
            <v>0.03183109021221783</v>
          </cell>
          <cell r="G53">
            <v>0.03183940296911855</v>
          </cell>
          <cell r="H53">
            <v>0.03121100632913869</v>
          </cell>
          <cell r="I53">
            <v>0.031696116738044906</v>
          </cell>
          <cell r="J53">
            <v>0.031345879860299686</v>
          </cell>
          <cell r="K53">
            <v>0.030832005061307895</v>
          </cell>
          <cell r="L53">
            <v>0.030210869009856738</v>
          </cell>
          <cell r="M53">
            <v>0.03030272287871849</v>
          </cell>
          <cell r="N53">
            <v>0.029216963274146194</v>
          </cell>
          <cell r="O53">
            <v>0.027811181390009144</v>
          </cell>
        </row>
        <row r="54">
          <cell r="B54">
            <v>0.1488233535845112</v>
          </cell>
          <cell r="C54">
            <v>0.14930675337717136</v>
          </cell>
          <cell r="D54">
            <v>0.14427855783615623</v>
          </cell>
          <cell r="E54">
            <v>0.1401996433822371</v>
          </cell>
          <cell r="F54">
            <v>0.13907329259993775</v>
          </cell>
          <cell r="G54">
            <v>0.13275913095864766</v>
          </cell>
          <cell r="H54">
            <v>0.14420133895468618</v>
          </cell>
          <cell r="I54">
            <v>0.14399813735059458</v>
          </cell>
          <cell r="J54">
            <v>0.14493373148603833</v>
          </cell>
          <cell r="K54">
            <v>0.14582778208886354</v>
          </cell>
          <cell r="L54">
            <v>0.14902992014091318</v>
          </cell>
          <cell r="M54">
            <v>0.14792269394266422</v>
          </cell>
          <cell r="N54">
            <v>0.15344933614255304</v>
          </cell>
          <cell r="O54">
            <v>0.15788282315806845</v>
          </cell>
        </row>
        <row r="55">
          <cell r="B55">
            <v>0.07447809630813514</v>
          </cell>
          <cell r="C55">
            <v>0.07213745103416273</v>
          </cell>
          <cell r="D55">
            <v>0.06154046962531416</v>
          </cell>
          <cell r="E55">
            <v>0.06079764678840197</v>
          </cell>
          <cell r="F55">
            <v>0.05607959022199623</v>
          </cell>
          <cell r="G55">
            <v>0.042734163553878254</v>
          </cell>
          <cell r="H55">
            <v>0.03990302758877498</v>
          </cell>
          <cell r="I55">
            <v>0.040842463211508036</v>
          </cell>
          <cell r="J55">
            <v>0.04501619936299832</v>
          </cell>
          <cell r="K55">
            <v>0.04909545019314763</v>
          </cell>
          <cell r="L55">
            <v>0.05260606433622383</v>
          </cell>
          <cell r="M55">
            <v>0.05614341157618854</v>
          </cell>
          <cell r="N55">
            <v>0.060347820656052445</v>
          </cell>
          <cell r="O55">
            <v>0.06360014361932528</v>
          </cell>
        </row>
        <row r="56">
          <cell r="B56">
            <v>0.12459088436086123</v>
          </cell>
          <cell r="C56">
            <v>0.12296143790456851</v>
          </cell>
          <cell r="D56">
            <v>0.11938752137316068</v>
          </cell>
          <cell r="E56">
            <v>0.11736682314980817</v>
          </cell>
          <cell r="F56">
            <v>0.1148375741211123</v>
          </cell>
          <cell r="G56">
            <v>0.1013629076940135</v>
          </cell>
          <cell r="H56">
            <v>0.10570804239496483</v>
          </cell>
          <cell r="I56">
            <v>0.1074178271207118</v>
          </cell>
          <cell r="J56">
            <v>0.10738123121503271</v>
          </cell>
          <cell r="K56">
            <v>0.10902324093200069</v>
          </cell>
          <cell r="L56">
            <v>0.11190607296794161</v>
          </cell>
          <cell r="M56">
            <v>0.11457537608463896</v>
          </cell>
          <cell r="N56">
            <v>0.11909176239453437</v>
          </cell>
          <cell r="O56">
            <v>0.12227899149417483</v>
          </cell>
        </row>
        <row r="57">
          <cell r="B57">
            <v>0.07285420540891632</v>
          </cell>
          <cell r="C57">
            <v>0.0737595641439994</v>
          </cell>
          <cell r="D57">
            <v>0.07504318490077569</v>
          </cell>
          <cell r="E57">
            <v>0.0767796942105558</v>
          </cell>
          <cell r="F57">
            <v>0.07824678232582098</v>
          </cell>
          <cell r="G57">
            <v>0.0801127315190084</v>
          </cell>
          <cell r="H57">
            <v>0.07902718191051776</v>
          </cell>
          <cell r="I57">
            <v>0.08099773718153654</v>
          </cell>
          <cell r="J57">
            <v>0.08137028141759982</v>
          </cell>
          <cell r="K57">
            <v>0.08062203313809727</v>
          </cell>
          <cell r="L57">
            <v>0.0816178992915247</v>
          </cell>
          <cell r="M57">
            <v>0.08158765866170892</v>
          </cell>
          <cell r="N57">
            <v>0.08423469483502509</v>
          </cell>
          <cell r="O57">
            <v>0.08812148431033094</v>
          </cell>
        </row>
        <row r="58">
          <cell r="B58">
            <v>0.1711868364175059</v>
          </cell>
          <cell r="C58">
            <v>0.17677027054093536</v>
          </cell>
          <cell r="D58">
            <v>0.18217147395671338</v>
          </cell>
          <cell r="E58">
            <v>0.18478818464741342</v>
          </cell>
          <cell r="F58">
            <v>0.1813941083639143</v>
          </cell>
          <cell r="G58">
            <v>0.18000507705119298</v>
          </cell>
          <cell r="H58">
            <v>0.17316884871087398</v>
          </cell>
          <cell r="I58">
            <v>0.17446300137819518</v>
          </cell>
          <cell r="J58">
            <v>0.17516941784506987</v>
          </cell>
          <cell r="K58">
            <v>0.1782541016410069</v>
          </cell>
          <cell r="L58">
            <v>0.17812032509548814</v>
          </cell>
          <cell r="M58">
            <v>0.17619547025647764</v>
          </cell>
          <cell r="N58">
            <v>0.16720122718133557</v>
          </cell>
          <cell r="O58">
            <v>0.16836214392407578</v>
          </cell>
        </row>
        <row r="59">
          <cell r="B59">
            <v>0.1607747351208068</v>
          </cell>
          <cell r="C59">
            <v>0.1665141438846772</v>
          </cell>
          <cell r="D59">
            <v>0.1895598957692589</v>
          </cell>
          <cell r="E59">
            <v>0.19644728744442175</v>
          </cell>
          <cell r="F59">
            <v>0.19887689589118196</v>
          </cell>
          <cell r="G59">
            <v>0.21435513041614698</v>
          </cell>
          <cell r="H59">
            <v>0.2094838282336476</v>
          </cell>
          <cell r="I59">
            <v>0.20794687828642616</v>
          </cell>
          <cell r="J59">
            <v>0.20346085821976254</v>
          </cell>
          <cell r="K59">
            <v>0.19559337488416087</v>
          </cell>
          <cell r="L59">
            <v>0.18904523162171977</v>
          </cell>
          <cell r="M59">
            <v>0.18765169699385914</v>
          </cell>
          <cell r="N59">
            <v>0.17947917512061204</v>
          </cell>
          <cell r="O59">
            <v>0.17204586213092515</v>
          </cell>
        </row>
        <row r="60">
          <cell r="B60">
            <v>0.04512825178355391</v>
          </cell>
          <cell r="C60">
            <v>0.054051519731163164</v>
          </cell>
          <cell r="D60">
            <v>0.06183023545480354</v>
          </cell>
          <cell r="E60">
            <v>0.06140428181601304</v>
          </cell>
          <cell r="F60">
            <v>0.056616149345029405</v>
          </cell>
          <cell r="G60">
            <v>0.04755347294619736</v>
          </cell>
          <cell r="H60">
            <v>0.03921396949008719</v>
          </cell>
          <cell r="I60">
            <v>0.03960734080425128</v>
          </cell>
          <cell r="J60">
            <v>0.03821431564442096</v>
          </cell>
          <cell r="K60">
            <v>0.04112049785884594</v>
          </cell>
          <cell r="L60">
            <v>0.04324075200251137</v>
          </cell>
          <cell r="M60">
            <v>0.044739710873134185</v>
          </cell>
          <cell r="N60">
            <v>0.039061305839928485</v>
          </cell>
          <cell r="O60">
            <v>0.044513516724225134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Nacional Promedio "/>
      <sheetName val="Total Nacional Mensual"/>
    </sheetNames>
    <sheetDataSet>
      <sheetData sheetId="0">
        <row r="20">
          <cell r="K20">
            <v>14.97442566863079</v>
          </cell>
          <cell r="L20">
            <v>61.88093056192419</v>
          </cell>
        </row>
        <row r="21">
          <cell r="K21">
            <v>15.653582364336357</v>
          </cell>
          <cell r="L21">
            <v>61.466803160753344</v>
          </cell>
        </row>
        <row r="22">
          <cell r="K22">
            <v>14.146559683082508</v>
          </cell>
          <cell r="L22">
            <v>62.11299307875011</v>
          </cell>
        </row>
        <row r="23">
          <cell r="K23">
            <v>13.599530975881358</v>
          </cell>
          <cell r="L23">
            <v>60.79935502875057</v>
          </cell>
        </row>
        <row r="24">
          <cell r="K24">
            <v>11.749037131016069</v>
          </cell>
          <cell r="L24">
            <v>59.93425353115379</v>
          </cell>
        </row>
        <row r="25">
          <cell r="K25">
            <v>12.0331043811594</v>
          </cell>
          <cell r="L25">
            <v>58.373051632758354</v>
          </cell>
        </row>
        <row r="26">
          <cell r="K26">
            <v>11.15000657116507</v>
          </cell>
          <cell r="L26">
            <v>57.65381246423842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B7">
            <v>24030173</v>
          </cell>
          <cell r="E7">
            <v>56873930</v>
          </cell>
        </row>
        <row r="8">
          <cell r="B8">
            <v>31130592</v>
          </cell>
          <cell r="E8">
            <v>58222935</v>
          </cell>
        </row>
        <row r="9">
          <cell r="B9">
            <v>39730752</v>
          </cell>
          <cell r="E9">
            <v>60757528</v>
          </cell>
        </row>
        <row r="10">
          <cell r="B10">
            <v>52271688</v>
          </cell>
          <cell r="E10">
            <v>64226882</v>
          </cell>
        </row>
        <row r="11">
          <cell r="B11">
            <v>67532862</v>
          </cell>
          <cell r="E11">
            <v>67532862</v>
          </cell>
        </row>
        <row r="12">
          <cell r="B12">
            <v>84439109</v>
          </cell>
          <cell r="E12">
            <v>71046217</v>
          </cell>
        </row>
        <row r="13">
          <cell r="B13">
            <v>100711389</v>
          </cell>
          <cell r="E13">
            <v>72506824</v>
          </cell>
        </row>
        <row r="14">
          <cell r="B14">
            <v>121707501</v>
          </cell>
          <cell r="E14">
            <v>74994021</v>
          </cell>
        </row>
        <row r="15">
          <cell r="B15">
            <v>140483322</v>
          </cell>
          <cell r="E15">
            <v>75421325</v>
          </cell>
        </row>
        <row r="16">
          <cell r="B16">
            <v>151565005</v>
          </cell>
          <cell r="E16">
            <v>72250601</v>
          </cell>
        </row>
        <row r="17">
          <cell r="B17">
            <v>174896258</v>
          </cell>
          <cell r="E17">
            <v>74363831</v>
          </cell>
        </row>
        <row r="18">
          <cell r="B18">
            <v>188558786</v>
          </cell>
          <cell r="E18">
            <v>75458108</v>
          </cell>
        </row>
        <row r="19">
          <cell r="B19">
            <v>203451414</v>
          </cell>
          <cell r="E19">
            <v>76917222</v>
          </cell>
        </row>
        <row r="20">
          <cell r="B20">
            <v>228516603</v>
          </cell>
          <cell r="E20">
            <v>79884490</v>
          </cell>
        </row>
        <row r="21">
          <cell r="B21">
            <v>257746373</v>
          </cell>
          <cell r="E21">
            <v>83772433</v>
          </cell>
        </row>
        <row r="22">
          <cell r="B22">
            <v>285312864</v>
          </cell>
          <cell r="E22">
            <v>87727925</v>
          </cell>
        </row>
        <row r="57">
          <cell r="B57" t="str">
            <v>Base 2000</v>
          </cell>
        </row>
        <row r="58">
          <cell r="B58" t="str">
            <v>PIB Constantes 2000</v>
          </cell>
          <cell r="C58" t="str">
            <v>PIB Corrientes</v>
          </cell>
        </row>
        <row r="59">
          <cell r="A59">
            <v>2000</v>
          </cell>
          <cell r="B59">
            <v>196373851</v>
          </cell>
          <cell r="C59">
            <v>196373851</v>
          </cell>
        </row>
        <row r="60">
          <cell r="A60">
            <v>2001</v>
          </cell>
          <cell r="B60">
            <v>200657109</v>
          </cell>
          <cell r="C60">
            <v>213582653</v>
          </cell>
        </row>
        <row r="61">
          <cell r="A61">
            <v>2002</v>
          </cell>
          <cell r="B61">
            <v>205591281</v>
          </cell>
          <cell r="C61">
            <v>232933484</v>
          </cell>
        </row>
        <row r="62">
          <cell r="A62">
            <v>2003</v>
          </cell>
          <cell r="B62">
            <v>215073655</v>
          </cell>
          <cell r="C62">
            <v>263887767</v>
          </cell>
        </row>
        <row r="63">
          <cell r="A63">
            <v>2004</v>
          </cell>
          <cell r="B63">
            <v>225104157</v>
          </cell>
          <cell r="C63">
            <v>299066590</v>
          </cell>
        </row>
        <row r="64">
          <cell r="A64">
            <v>2005</v>
          </cell>
          <cell r="B64">
            <v>237982297</v>
          </cell>
          <cell r="C64">
            <v>335546939</v>
          </cell>
        </row>
        <row r="65">
          <cell r="A65">
            <v>2006</v>
          </cell>
          <cell r="B65">
            <v>254505598</v>
          </cell>
          <cell r="C65">
            <v>383322872</v>
          </cell>
        </row>
        <row r="66">
          <cell r="A66">
            <v>2007</v>
          </cell>
          <cell r="B66">
            <v>273710257</v>
          </cell>
          <cell r="C66">
            <v>431839018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9"/>
  <sheetViews>
    <sheetView tabSelected="1" zoomScale="55" zoomScaleNormal="55" zoomScalePageLayoutView="0" workbookViewId="0" topLeftCell="A111">
      <selection activeCell="F163" sqref="F163"/>
    </sheetView>
  </sheetViews>
  <sheetFormatPr defaultColWidth="11.421875" defaultRowHeight="12.75"/>
  <cols>
    <col min="2" max="2" width="33.57421875" style="14" bestFit="1" customWidth="1"/>
    <col min="3" max="3" width="33.00390625" style="0" customWidth="1"/>
    <col min="4" max="4" width="17.57421875" style="0" bestFit="1" customWidth="1"/>
    <col min="5" max="6" width="18.7109375" style="0" bestFit="1" customWidth="1"/>
    <col min="7" max="7" width="13.28125" style="0" bestFit="1" customWidth="1"/>
    <col min="8" max="8" width="16.7109375" style="0" bestFit="1" customWidth="1"/>
    <col min="9" max="9" width="16.421875" style="0" bestFit="1" customWidth="1"/>
    <col min="19" max="20" width="12.7109375" style="0" customWidth="1"/>
  </cols>
  <sheetData>
    <row r="1" spans="2:4" ht="12.75">
      <c r="B1" s="157" t="s">
        <v>92</v>
      </c>
      <c r="C1" s="157"/>
      <c r="D1" s="157"/>
    </row>
    <row r="2" spans="1:7" ht="12.75">
      <c r="A2" s="59"/>
      <c r="B2" s="66" t="s">
        <v>50</v>
      </c>
      <c r="C2" s="69" t="s">
        <v>51</v>
      </c>
      <c r="D2" s="86" t="s">
        <v>54</v>
      </c>
      <c r="E2" s="137"/>
      <c r="F2" s="159" t="s">
        <v>52</v>
      </c>
      <c r="G2" s="160"/>
    </row>
    <row r="3" spans="1:7" ht="12.75">
      <c r="A3" s="96">
        <v>1990</v>
      </c>
      <c r="B3" s="99">
        <f>'[3]Hoja1'!E7</f>
        <v>56873930</v>
      </c>
      <c r="C3" s="98">
        <f>'[3]Hoja1'!B7</f>
        <v>24030173</v>
      </c>
      <c r="D3" s="88">
        <f>+(C3/B3)*100</f>
        <v>42.251648514530295</v>
      </c>
      <c r="E3" s="85"/>
      <c r="F3" s="66" t="s">
        <v>50</v>
      </c>
      <c r="G3" s="69" t="s">
        <v>51</v>
      </c>
    </row>
    <row r="4" spans="1:7" ht="12.75">
      <c r="A4" s="58">
        <v>1991</v>
      </c>
      <c r="B4" s="99">
        <f>'[3]Hoja1'!E8</f>
        <v>58222935</v>
      </c>
      <c r="C4" s="98">
        <f>'[3]Hoja1'!B8</f>
        <v>31130592</v>
      </c>
      <c r="D4" s="53">
        <f>+(C4/B4)*100</f>
        <v>53.46791947194005</v>
      </c>
      <c r="E4" s="96">
        <v>1991</v>
      </c>
      <c r="F4" s="141">
        <f aca="true" t="shared" si="0" ref="F4:G7">+((B4-B3)/B3)*100</f>
        <v>2.3719215464800834</v>
      </c>
      <c r="G4" s="62">
        <f t="shared" si="0"/>
        <v>29.54793126125226</v>
      </c>
    </row>
    <row r="5" spans="1:7" ht="12.75">
      <c r="A5" s="58">
        <v>1992</v>
      </c>
      <c r="B5" s="99">
        <f>'[3]Hoja1'!E9</f>
        <v>60757528</v>
      </c>
      <c r="C5" s="98">
        <f>'[3]Hoja1'!B9</f>
        <v>39730752</v>
      </c>
      <c r="D5" s="53">
        <f>+(C5/B5)*100</f>
        <v>65.39231155026583</v>
      </c>
      <c r="E5" s="58">
        <v>1992</v>
      </c>
      <c r="F5" s="141">
        <f t="shared" si="0"/>
        <v>4.353255293639869</v>
      </c>
      <c r="G5" s="62">
        <f t="shared" si="0"/>
        <v>27.62607277111852</v>
      </c>
    </row>
    <row r="6" spans="1:7" ht="12.75">
      <c r="A6" s="58">
        <v>1993</v>
      </c>
      <c r="B6" s="99">
        <f>'[3]Hoja1'!E10</f>
        <v>64226882</v>
      </c>
      <c r="C6" s="98">
        <f>'[3]Hoja1'!B10</f>
        <v>52271688</v>
      </c>
      <c r="D6" s="53">
        <f>+(C6/B6)*100</f>
        <v>81.38599659874505</v>
      </c>
      <c r="E6" s="58">
        <v>1993</v>
      </c>
      <c r="F6" s="141">
        <f t="shared" si="0"/>
        <v>5.710163191629522</v>
      </c>
      <c r="G6" s="62">
        <f t="shared" si="0"/>
        <v>31.564809042627733</v>
      </c>
    </row>
    <row r="7" spans="1:7" ht="12.75">
      <c r="A7" s="58">
        <v>1994</v>
      </c>
      <c r="B7" s="93">
        <f>'[3]Hoja1'!E11</f>
        <v>67532862</v>
      </c>
      <c r="C7" s="89">
        <f>'[3]Hoja1'!B11</f>
        <v>67532862</v>
      </c>
      <c r="D7" s="53">
        <f aca="true" t="shared" si="1" ref="D7:D18">+(C7/B7)*100</f>
        <v>100</v>
      </c>
      <c r="E7" s="58">
        <v>1994</v>
      </c>
      <c r="F7" s="141">
        <f t="shared" si="0"/>
        <v>5.147346246700875</v>
      </c>
      <c r="G7" s="62">
        <f t="shared" si="0"/>
        <v>29.19586985597251</v>
      </c>
    </row>
    <row r="8" spans="1:7" ht="12.75">
      <c r="A8" s="58">
        <v>1995</v>
      </c>
      <c r="B8" s="93">
        <f>'[3]Hoja1'!E12</f>
        <v>71046217</v>
      </c>
      <c r="C8" s="90">
        <f>'[3]Hoja1'!B12</f>
        <v>84439109</v>
      </c>
      <c r="D8" s="53">
        <f t="shared" si="1"/>
        <v>118.85095725786499</v>
      </c>
      <c r="E8" s="58">
        <v>1995</v>
      </c>
      <c r="F8" s="141">
        <f aca="true" t="shared" si="2" ref="F8:F18">+((B8-B7)/B7)*100</f>
        <v>5.2024375925308775</v>
      </c>
      <c r="G8" s="62">
        <f aca="true" t="shared" si="3" ref="G8:G18">+((C8-C7)/C7)*100</f>
        <v>25.03410413733095</v>
      </c>
    </row>
    <row r="9" spans="1:7" ht="12.75">
      <c r="A9" s="58">
        <v>1996</v>
      </c>
      <c r="B9" s="93">
        <f>'[3]Hoja1'!E13</f>
        <v>72506824</v>
      </c>
      <c r="C9" s="89">
        <f>'[3]Hoja1'!B13</f>
        <v>100711389</v>
      </c>
      <c r="D9" s="53">
        <f t="shared" si="1"/>
        <v>138.8991869234267</v>
      </c>
      <c r="E9" s="58">
        <v>1996</v>
      </c>
      <c r="F9" s="141">
        <f t="shared" si="2"/>
        <v>2.055854712151669</v>
      </c>
      <c r="G9" s="62">
        <f t="shared" si="3"/>
        <v>19.271022862166866</v>
      </c>
    </row>
    <row r="10" spans="1:7" ht="12.75">
      <c r="A10" s="58">
        <v>1997</v>
      </c>
      <c r="B10" s="93">
        <f>'[3]Hoja1'!E14</f>
        <v>74994021</v>
      </c>
      <c r="C10" s="90">
        <f>'[3]Hoja1'!B14</f>
        <v>121707501</v>
      </c>
      <c r="D10" s="53">
        <f t="shared" si="1"/>
        <v>162.28960572736858</v>
      </c>
      <c r="E10" s="58">
        <v>1997</v>
      </c>
      <c r="F10" s="141">
        <f t="shared" si="2"/>
        <v>3.4302936782888183</v>
      </c>
      <c r="G10" s="62">
        <f t="shared" si="3"/>
        <v>20.84780302255587</v>
      </c>
    </row>
    <row r="11" spans="1:7" ht="12.75">
      <c r="A11" s="58">
        <v>1998</v>
      </c>
      <c r="B11" s="93">
        <f>'[3]Hoja1'!E15</f>
        <v>75421325</v>
      </c>
      <c r="C11" s="89">
        <f>'[3]Hoja1'!B15</f>
        <v>140483322</v>
      </c>
      <c r="D11" s="53">
        <f t="shared" si="1"/>
        <v>186.26472287512848</v>
      </c>
      <c r="E11" s="58">
        <v>1998</v>
      </c>
      <c r="F11" s="141">
        <f t="shared" si="2"/>
        <v>0.5697840898543098</v>
      </c>
      <c r="G11" s="62">
        <f t="shared" si="3"/>
        <v>15.427003960914455</v>
      </c>
    </row>
    <row r="12" spans="1:7" ht="12.75">
      <c r="A12" s="58">
        <v>1999</v>
      </c>
      <c r="B12" s="93">
        <f>'[3]Hoja1'!E16</f>
        <v>72250601</v>
      </c>
      <c r="C12" s="90">
        <f>'[3]Hoja1'!B16</f>
        <v>151565005</v>
      </c>
      <c r="D12" s="53">
        <f t="shared" si="1"/>
        <v>209.77680863858836</v>
      </c>
      <c r="E12" s="58">
        <v>1999</v>
      </c>
      <c r="F12" s="141">
        <f t="shared" si="2"/>
        <v>-4.204015243699312</v>
      </c>
      <c r="G12" s="62">
        <f t="shared" si="3"/>
        <v>7.8882552335999</v>
      </c>
    </row>
    <row r="13" spans="1:7" ht="12.75">
      <c r="A13" s="58">
        <v>2000</v>
      </c>
      <c r="B13" s="93">
        <f>'[3]Hoja1'!E17</f>
        <v>74363831</v>
      </c>
      <c r="C13" s="89">
        <f>'[3]Hoja1'!B17</f>
        <v>174896258</v>
      </c>
      <c r="D13" s="53">
        <f t="shared" si="1"/>
        <v>235.18995141603182</v>
      </c>
      <c r="E13" s="58">
        <v>2000</v>
      </c>
      <c r="F13" s="141">
        <f t="shared" si="2"/>
        <v>2.9248614831591504</v>
      </c>
      <c r="G13" s="62">
        <f t="shared" si="3"/>
        <v>15.393561990117705</v>
      </c>
    </row>
    <row r="14" spans="1:7" ht="12.75">
      <c r="A14" s="58">
        <v>2001</v>
      </c>
      <c r="B14" s="93">
        <f>'[3]Hoja1'!E18</f>
        <v>75458108</v>
      </c>
      <c r="C14" s="90">
        <f>'[3]Hoja1'!B18</f>
        <v>188558786</v>
      </c>
      <c r="D14" s="53">
        <f t="shared" si="1"/>
        <v>249.88538806194293</v>
      </c>
      <c r="E14" s="58">
        <v>2001</v>
      </c>
      <c r="F14" s="142">
        <f t="shared" si="2"/>
        <v>1.4715177866508788</v>
      </c>
      <c r="G14" s="62">
        <f t="shared" si="3"/>
        <v>7.811789775399311</v>
      </c>
    </row>
    <row r="15" spans="1:7" ht="12.75">
      <c r="A15" s="58">
        <v>2002</v>
      </c>
      <c r="B15" s="93">
        <f>'[3]Hoja1'!E19</f>
        <v>76917222</v>
      </c>
      <c r="C15" s="89">
        <f>'[3]Hoja1'!B19</f>
        <v>203451414</v>
      </c>
      <c r="D15" s="53">
        <f t="shared" si="1"/>
        <v>264.50697088358186</v>
      </c>
      <c r="E15" s="58">
        <v>2002</v>
      </c>
      <c r="F15" s="142">
        <f t="shared" si="2"/>
        <v>1.9336742447875848</v>
      </c>
      <c r="G15" s="62">
        <f t="shared" si="3"/>
        <v>7.898135279678773</v>
      </c>
    </row>
    <row r="16" spans="1:7" ht="12.75">
      <c r="A16" s="58">
        <v>2003</v>
      </c>
      <c r="B16" s="93">
        <f>'[3]Hoja1'!E20</f>
        <v>79884490</v>
      </c>
      <c r="C16" s="90">
        <f>'[3]Hoja1'!B20</f>
        <v>228516603</v>
      </c>
      <c r="D16" s="53">
        <f t="shared" si="1"/>
        <v>286.0587868809077</v>
      </c>
      <c r="E16" s="58">
        <v>2003</v>
      </c>
      <c r="F16" s="142">
        <f t="shared" si="2"/>
        <v>3.8577420281767325</v>
      </c>
      <c r="G16" s="62">
        <f t="shared" si="3"/>
        <v>12.31998761139109</v>
      </c>
    </row>
    <row r="17" spans="1:7" ht="12.75">
      <c r="A17" s="58">
        <v>2004</v>
      </c>
      <c r="B17" s="93">
        <f>'[3]Hoja1'!E21</f>
        <v>83772433</v>
      </c>
      <c r="C17" s="89">
        <f>'[3]Hoja1'!B21</f>
        <v>257746373</v>
      </c>
      <c r="D17" s="53">
        <f t="shared" si="1"/>
        <v>307.67445061551456</v>
      </c>
      <c r="E17" s="58">
        <v>2004</v>
      </c>
      <c r="F17" s="142">
        <f t="shared" si="2"/>
        <v>4.8669560261322315</v>
      </c>
      <c r="G17" s="62">
        <f t="shared" si="3"/>
        <v>12.791092470423255</v>
      </c>
    </row>
    <row r="18" spans="1:7" ht="12.75">
      <c r="A18" s="97">
        <v>2005</v>
      </c>
      <c r="B18" s="95">
        <f>'[3]Hoja1'!E22</f>
        <v>87727925</v>
      </c>
      <c r="C18" s="138">
        <f>'[3]Hoja1'!B22</f>
        <v>285312864</v>
      </c>
      <c r="D18" s="68">
        <f t="shared" si="1"/>
        <v>325.22468073877275</v>
      </c>
      <c r="E18" s="97">
        <v>2005</v>
      </c>
      <c r="F18" s="143">
        <f t="shared" si="2"/>
        <v>4.721710780442535</v>
      </c>
      <c r="G18" s="63">
        <f t="shared" si="3"/>
        <v>10.6952003549629</v>
      </c>
    </row>
    <row r="21" ht="12.75">
      <c r="C21" s="133"/>
    </row>
    <row r="22" ht="12.75">
      <c r="C22" s="133"/>
    </row>
    <row r="23" spans="2:7" ht="12.75">
      <c r="B23" s="158" t="str">
        <f>'[3]Hoja1'!B57</f>
        <v>Base 2000</v>
      </c>
      <c r="C23" s="158"/>
      <c r="D23" s="158"/>
      <c r="F23" s="14" t="s">
        <v>40</v>
      </c>
      <c r="G23" s="140"/>
    </row>
    <row r="24" spans="2:7" ht="12.75">
      <c r="B24" s="17" t="str">
        <f>'[3]Hoja1'!B58</f>
        <v>PIB Constantes 2000</v>
      </c>
      <c r="C24" s="152" t="str">
        <f>'[3]Hoja1'!C58</f>
        <v>PIB Corrientes</v>
      </c>
      <c r="F24" s="14" t="s">
        <v>86</v>
      </c>
      <c r="G24" s="139" t="s">
        <v>91</v>
      </c>
    </row>
    <row r="25" spans="1:5" ht="12.75">
      <c r="A25">
        <f>'[3]Hoja1'!A59</f>
        <v>2000</v>
      </c>
      <c r="B25" s="14">
        <f>'[3]Hoja1'!B59</f>
        <v>196373851</v>
      </c>
      <c r="C25" s="139">
        <f>'[3]Hoja1'!C59</f>
        <v>196373851</v>
      </c>
      <c r="E25">
        <f aca="true" t="shared" si="4" ref="E25:E32">+A25</f>
        <v>2000</v>
      </c>
    </row>
    <row r="26" spans="1:8" ht="12.75">
      <c r="A26">
        <f>'[3]Hoja1'!A60</f>
        <v>2001</v>
      </c>
      <c r="B26" s="14">
        <f>'[3]Hoja1'!B60</f>
        <v>200657109</v>
      </c>
      <c r="C26" s="139">
        <f>'[3]Hoja1'!C60</f>
        <v>213582653</v>
      </c>
      <c r="E26">
        <f t="shared" si="4"/>
        <v>2001</v>
      </c>
      <c r="F26" s="144">
        <f aca="true" t="shared" si="5" ref="F26:F32">+((B26-B25)/B25)*100</f>
        <v>2.181175333777001</v>
      </c>
      <c r="G26" s="146">
        <f>F14</f>
        <v>1.4715177866508788</v>
      </c>
      <c r="H26" s="49">
        <f>+F26-G26</f>
        <v>0.709657547126122</v>
      </c>
    </row>
    <row r="27" spans="1:8" ht="12.75">
      <c r="A27">
        <f>'[3]Hoja1'!A61</f>
        <v>2002</v>
      </c>
      <c r="B27" s="14">
        <f>'[3]Hoja1'!B61</f>
        <v>205591281</v>
      </c>
      <c r="C27" s="139">
        <f>'[3]Hoja1'!C61</f>
        <v>232933484</v>
      </c>
      <c r="E27">
        <f t="shared" si="4"/>
        <v>2002</v>
      </c>
      <c r="F27" s="144">
        <f t="shared" si="5"/>
        <v>2.4590068224296004</v>
      </c>
      <c r="G27" s="146">
        <f>F15</f>
        <v>1.9336742447875848</v>
      </c>
      <c r="H27" s="49">
        <f>+F27-G27</f>
        <v>0.5253325776420157</v>
      </c>
    </row>
    <row r="28" spans="1:8" ht="12.75">
      <c r="A28">
        <f>'[3]Hoja1'!A62</f>
        <v>2003</v>
      </c>
      <c r="B28" s="14">
        <f>'[3]Hoja1'!B62</f>
        <v>215073655</v>
      </c>
      <c r="C28" s="139">
        <f>'[3]Hoja1'!C62</f>
        <v>263887767</v>
      </c>
      <c r="E28">
        <f t="shared" si="4"/>
        <v>2003</v>
      </c>
      <c r="F28" s="144">
        <f t="shared" si="5"/>
        <v>4.612245205087272</v>
      </c>
      <c r="G28" s="146">
        <f>F16</f>
        <v>3.8577420281767325</v>
      </c>
      <c r="H28" s="49">
        <f>+F28-G28</f>
        <v>0.7545031769105397</v>
      </c>
    </row>
    <row r="29" spans="1:8" ht="12.75">
      <c r="A29">
        <f>'[3]Hoja1'!A63</f>
        <v>2004</v>
      </c>
      <c r="B29" s="14">
        <f>'[3]Hoja1'!B63</f>
        <v>225104157</v>
      </c>
      <c r="C29" s="139">
        <f>'[3]Hoja1'!C63</f>
        <v>299066590</v>
      </c>
      <c r="E29">
        <f t="shared" si="4"/>
        <v>2004</v>
      </c>
      <c r="F29" s="144">
        <f t="shared" si="5"/>
        <v>4.663752052756067</v>
      </c>
      <c r="G29" s="146">
        <f>F17</f>
        <v>4.8669560261322315</v>
      </c>
      <c r="H29" s="49">
        <f>+F29-G29</f>
        <v>-0.2032039733761648</v>
      </c>
    </row>
    <row r="30" spans="1:8" ht="12.75">
      <c r="A30">
        <f>'[3]Hoja1'!A64</f>
        <v>2005</v>
      </c>
      <c r="B30" s="14">
        <f>'[3]Hoja1'!B64</f>
        <v>237982297</v>
      </c>
      <c r="C30" s="139">
        <f>'[3]Hoja1'!C64</f>
        <v>335546939</v>
      </c>
      <c r="E30">
        <f t="shared" si="4"/>
        <v>2005</v>
      </c>
      <c r="F30" s="144">
        <f t="shared" si="5"/>
        <v>5.720969426610811</v>
      </c>
      <c r="G30" s="146">
        <f>F18</f>
        <v>4.721710780442535</v>
      </c>
      <c r="H30" s="49">
        <f>+F30-G30</f>
        <v>0.9992586461682755</v>
      </c>
    </row>
    <row r="31" spans="1:8" ht="12.75">
      <c r="A31">
        <f>'[3]Hoja1'!A65</f>
        <v>2006</v>
      </c>
      <c r="B31" s="14">
        <f>'[3]Hoja1'!B65</f>
        <v>254505598</v>
      </c>
      <c r="C31" s="139">
        <f>'[3]Hoja1'!C65</f>
        <v>383322872</v>
      </c>
      <c r="E31">
        <f t="shared" si="4"/>
        <v>2006</v>
      </c>
      <c r="F31" s="46">
        <f t="shared" si="5"/>
        <v>6.94307988799688</v>
      </c>
      <c r="G31" s="85"/>
      <c r="H31" s="147">
        <f>+AVERAGE(H26:H30)</f>
        <v>0.5571095948941576</v>
      </c>
    </row>
    <row r="32" spans="1:7" ht="12.75">
      <c r="A32">
        <f>'[3]Hoja1'!A66</f>
        <v>2007</v>
      </c>
      <c r="B32" s="14">
        <f>'[3]Hoja1'!B66</f>
        <v>273710257</v>
      </c>
      <c r="C32" s="139">
        <f>'[3]Hoja1'!C66</f>
        <v>431839018</v>
      </c>
      <c r="E32">
        <f t="shared" si="4"/>
        <v>2007</v>
      </c>
      <c r="F32" s="46">
        <f t="shared" si="5"/>
        <v>7.545868991062428</v>
      </c>
      <c r="G32" s="85"/>
    </row>
    <row r="33" ht="12.75">
      <c r="C33" s="133"/>
    </row>
    <row r="34" spans="2:3" ht="12.75">
      <c r="B34" s="14" t="s">
        <v>26</v>
      </c>
      <c r="C34" s="133"/>
    </row>
    <row r="35" spans="1:3" ht="12.75">
      <c r="A35">
        <v>2000</v>
      </c>
      <c r="B35" s="148">
        <f>+(C25/B25)*100</f>
        <v>100</v>
      </c>
      <c r="C35" s="133"/>
    </row>
    <row r="36" spans="1:3" ht="12.75">
      <c r="A36">
        <v>2001</v>
      </c>
      <c r="B36" s="148">
        <f aca="true" t="shared" si="6" ref="B36:B42">+(C26/B26)*100</f>
        <v>106.44160780767552</v>
      </c>
      <c r="C36" s="149">
        <f>+((B36-B35)/B35)*100</f>
        <v>6.441607807675524</v>
      </c>
    </row>
    <row r="37" spans="1:3" ht="12.75">
      <c r="A37">
        <v>2002</v>
      </c>
      <c r="B37" s="148">
        <f t="shared" si="6"/>
        <v>113.2993008589698</v>
      </c>
      <c r="C37" s="149">
        <f aca="true" t="shared" si="7" ref="C37:C42">+((B37-B36)/B36)*100</f>
        <v>6.442680820535076</v>
      </c>
    </row>
    <row r="38" spans="1:3" ht="12.75">
      <c r="A38">
        <v>2003</v>
      </c>
      <c r="B38" s="148">
        <f t="shared" si="6"/>
        <v>122.69646275365524</v>
      </c>
      <c r="C38" s="149">
        <f t="shared" si="7"/>
        <v>8.294104044280584</v>
      </c>
    </row>
    <row r="39" spans="1:3" ht="12.75">
      <c r="A39">
        <v>2004</v>
      </c>
      <c r="B39" s="148">
        <f t="shared" si="6"/>
        <v>132.85698229020267</v>
      </c>
      <c r="C39" s="149">
        <f t="shared" si="7"/>
        <v>8.28102074706692</v>
      </c>
    </row>
    <row r="40" spans="1:3" ht="12.75">
      <c r="A40">
        <v>2005</v>
      </c>
      <c r="B40" s="148">
        <f t="shared" si="6"/>
        <v>140.99659648213245</v>
      </c>
      <c r="C40" s="149">
        <f t="shared" si="7"/>
        <v>6.126598731672399</v>
      </c>
    </row>
    <row r="41" spans="1:3" ht="12.75">
      <c r="A41">
        <v>2006</v>
      </c>
      <c r="B41" s="148">
        <f t="shared" si="6"/>
        <v>150.614711429648</v>
      </c>
      <c r="C41" s="149">
        <f t="shared" si="7"/>
        <v>6.821522779618578</v>
      </c>
    </row>
    <row r="42" spans="1:3" ht="12.75">
      <c r="A42">
        <v>2007</v>
      </c>
      <c r="B42" s="148">
        <f t="shared" si="6"/>
        <v>157.77231833880452</v>
      </c>
      <c r="C42" s="149">
        <f t="shared" si="7"/>
        <v>4.752262804354168</v>
      </c>
    </row>
    <row r="43" ht="12.75">
      <c r="C43" s="133"/>
    </row>
    <row r="44" ht="12.75">
      <c r="C44" s="133"/>
    </row>
    <row r="45" ht="12.75">
      <c r="C45" s="133"/>
    </row>
    <row r="46" ht="12.75">
      <c r="C46" s="133"/>
    </row>
    <row r="47" spans="2:3" ht="12.75">
      <c r="B47" s="168" t="s">
        <v>87</v>
      </c>
      <c r="C47" s="168"/>
    </row>
    <row r="48" spans="2:3" ht="12.75">
      <c r="B48" s="66" t="s">
        <v>88</v>
      </c>
      <c r="C48" s="66" t="s">
        <v>89</v>
      </c>
    </row>
    <row r="49" spans="1:4" ht="12.75">
      <c r="A49">
        <v>2000</v>
      </c>
      <c r="B49" s="139">
        <f aca="true" t="shared" si="8" ref="B49:B54">C13</f>
        <v>174896258</v>
      </c>
      <c r="C49" s="139">
        <f aca="true" t="shared" si="9" ref="C49:C56">C25</f>
        <v>196373851</v>
      </c>
      <c r="D49">
        <f aca="true" t="shared" si="10" ref="D49:D54">+(B49-C49)/C49</f>
        <v>-0.10937094165353003</v>
      </c>
    </row>
    <row r="50" spans="1:4" ht="12.75">
      <c r="A50">
        <v>2001</v>
      </c>
      <c r="B50" s="139">
        <f t="shared" si="8"/>
        <v>188558786</v>
      </c>
      <c r="C50" s="139">
        <f t="shared" si="9"/>
        <v>213582653</v>
      </c>
      <c r="D50">
        <f t="shared" si="10"/>
        <v>-0.11716245045425108</v>
      </c>
    </row>
    <row r="51" spans="1:4" ht="12.75">
      <c r="A51">
        <v>2002</v>
      </c>
      <c r="B51" s="139">
        <f t="shared" si="8"/>
        <v>203451414</v>
      </c>
      <c r="C51" s="139">
        <f t="shared" si="9"/>
        <v>232933484</v>
      </c>
      <c r="D51">
        <f t="shared" si="10"/>
        <v>-0.12656862162418864</v>
      </c>
    </row>
    <row r="52" spans="1:4" ht="12.75">
      <c r="A52">
        <v>2003</v>
      </c>
      <c r="B52" s="139">
        <f t="shared" si="8"/>
        <v>228516603</v>
      </c>
      <c r="C52" s="139">
        <f t="shared" si="9"/>
        <v>263887767</v>
      </c>
      <c r="D52">
        <f t="shared" si="10"/>
        <v>-0.13403866500564235</v>
      </c>
    </row>
    <row r="53" spans="1:4" ht="12.75">
      <c r="A53">
        <v>2004</v>
      </c>
      <c r="B53" s="139">
        <f t="shared" si="8"/>
        <v>257746373</v>
      </c>
      <c r="C53" s="139">
        <f t="shared" si="9"/>
        <v>299066590</v>
      </c>
      <c r="D53">
        <f t="shared" si="10"/>
        <v>-0.13816393532958662</v>
      </c>
    </row>
    <row r="54" spans="1:4" ht="12.75">
      <c r="A54">
        <v>2005</v>
      </c>
      <c r="B54" s="139">
        <f t="shared" si="8"/>
        <v>285312864</v>
      </c>
      <c r="C54" s="139">
        <f t="shared" si="9"/>
        <v>335546939</v>
      </c>
      <c r="D54">
        <f t="shared" si="10"/>
        <v>-0.14970804129433588</v>
      </c>
    </row>
    <row r="55" spans="1:3" ht="12.75">
      <c r="A55">
        <v>2006</v>
      </c>
      <c r="C55" s="139">
        <f t="shared" si="9"/>
        <v>383322872</v>
      </c>
    </row>
    <row r="56" spans="1:3" ht="12.75">
      <c r="A56">
        <v>2007</v>
      </c>
      <c r="C56" s="139">
        <f t="shared" si="9"/>
        <v>431839018</v>
      </c>
    </row>
    <row r="57" ht="12.75">
      <c r="D57" s="145">
        <f>+AVERAGE(D49:D54)</f>
        <v>-0.1291687758935891</v>
      </c>
    </row>
    <row r="62" spans="1:4" ht="12.75">
      <c r="A62" s="59"/>
      <c r="B62" s="69" t="s">
        <v>53</v>
      </c>
      <c r="C62" s="69" t="s">
        <v>80</v>
      </c>
      <c r="D62" s="67" t="s">
        <v>90</v>
      </c>
    </row>
    <row r="63" spans="1:4" ht="12.75">
      <c r="A63" s="59">
        <v>2001</v>
      </c>
      <c r="B63" s="64">
        <f>'[2]Total Nacional Promedio '!K20</f>
        <v>14.97442566863079</v>
      </c>
      <c r="C63" s="62">
        <f>'[2]Total Nacional Promedio '!L20</f>
        <v>61.88093056192419</v>
      </c>
      <c r="D63" s="64">
        <f aca="true" t="shared" si="11" ref="D63:D69">F26</f>
        <v>2.181175333777001</v>
      </c>
    </row>
    <row r="64" spans="1:4" ht="12.75">
      <c r="A64" s="60">
        <v>2002</v>
      </c>
      <c r="B64" s="64">
        <f>'[2]Total Nacional Promedio '!K21</f>
        <v>15.653582364336357</v>
      </c>
      <c r="C64" s="62">
        <f>'[2]Total Nacional Promedio '!L21</f>
        <v>61.466803160753344</v>
      </c>
      <c r="D64" s="64">
        <f t="shared" si="11"/>
        <v>2.4590068224296004</v>
      </c>
    </row>
    <row r="65" spans="1:4" ht="12.75">
      <c r="A65" s="60">
        <v>2003</v>
      </c>
      <c r="B65" s="64">
        <f>'[2]Total Nacional Promedio '!K22</f>
        <v>14.146559683082508</v>
      </c>
      <c r="C65" s="62">
        <f>'[2]Total Nacional Promedio '!L22</f>
        <v>62.11299307875011</v>
      </c>
      <c r="D65" s="64">
        <f t="shared" si="11"/>
        <v>4.612245205087272</v>
      </c>
    </row>
    <row r="66" spans="1:4" ht="12.75">
      <c r="A66" s="60">
        <v>2004</v>
      </c>
      <c r="B66" s="64">
        <f>'[2]Total Nacional Promedio '!K23</f>
        <v>13.599530975881358</v>
      </c>
      <c r="C66" s="62">
        <f>'[2]Total Nacional Promedio '!L23</f>
        <v>60.79935502875057</v>
      </c>
      <c r="D66" s="64">
        <f t="shared" si="11"/>
        <v>4.663752052756067</v>
      </c>
    </row>
    <row r="67" spans="1:4" ht="12.75">
      <c r="A67" s="60">
        <v>2005</v>
      </c>
      <c r="B67" s="64">
        <f>'[2]Total Nacional Promedio '!K24</f>
        <v>11.749037131016069</v>
      </c>
      <c r="C67" s="62">
        <f>'[2]Total Nacional Promedio '!L24</f>
        <v>59.93425353115379</v>
      </c>
      <c r="D67" s="64">
        <f t="shared" si="11"/>
        <v>5.720969426610811</v>
      </c>
    </row>
    <row r="68" spans="1:4" ht="12.75">
      <c r="A68" s="60">
        <v>2006</v>
      </c>
      <c r="B68" s="64">
        <f>'[2]Total Nacional Promedio '!K25</f>
        <v>12.0331043811594</v>
      </c>
      <c r="C68" s="62">
        <f>'[2]Total Nacional Promedio '!L25</f>
        <v>58.373051632758354</v>
      </c>
      <c r="D68" s="64">
        <f t="shared" si="11"/>
        <v>6.94307988799688</v>
      </c>
    </row>
    <row r="69" spans="1:4" ht="12.75">
      <c r="A69" s="61">
        <v>2007</v>
      </c>
      <c r="B69" s="65">
        <f>'[2]Total Nacional Promedio '!K26</f>
        <v>11.15000657116507</v>
      </c>
      <c r="C69" s="63">
        <f>'[2]Total Nacional Promedio '!L26</f>
        <v>57.65381246423842</v>
      </c>
      <c r="D69" s="65">
        <f t="shared" si="11"/>
        <v>7.545868991062428</v>
      </c>
    </row>
    <row r="70" spans="1:3" ht="12.75">
      <c r="A70" s="85"/>
      <c r="B70" s="91"/>
      <c r="C70" s="91"/>
    </row>
    <row r="73" spans="2:3" ht="12.75">
      <c r="B73" s="55" t="s">
        <v>64</v>
      </c>
      <c r="C73" s="118" t="s">
        <v>64</v>
      </c>
    </row>
    <row r="74" spans="2:3" ht="12.75">
      <c r="B74" s="54">
        <f>CORREL(B63:B69,D63:D69)</f>
        <v>-0.9498563586649007</v>
      </c>
      <c r="C74" s="54">
        <f>CORREL(C63:C69,D63:D69)</f>
        <v>-0.8847894160858155</v>
      </c>
    </row>
    <row r="87" ht="13.5" thickBot="1"/>
    <row r="88" spans="1:3" ht="12.75">
      <c r="A88" s="71"/>
      <c r="B88" s="161" t="s">
        <v>55</v>
      </c>
      <c r="C88" s="162"/>
    </row>
    <row r="89" spans="1:3" ht="13.5" thickBot="1">
      <c r="A89" s="72"/>
      <c r="B89" s="56" t="s">
        <v>54</v>
      </c>
      <c r="C89" s="56" t="s">
        <v>56</v>
      </c>
    </row>
    <row r="90" spans="1:3" ht="12.75">
      <c r="A90" s="59">
        <v>1991</v>
      </c>
      <c r="B90" s="115">
        <f aca="true" t="shared" si="12" ref="B90:B99">+((D4-D3)/D3)*100</f>
        <v>26.546351093383947</v>
      </c>
      <c r="C90" s="115">
        <v>26.82</v>
      </c>
    </row>
    <row r="91" spans="1:3" ht="12.75">
      <c r="A91" s="60">
        <v>1992</v>
      </c>
      <c r="B91" s="116">
        <f t="shared" si="12"/>
        <v>22.301956380748457</v>
      </c>
      <c r="C91" s="116">
        <v>25.13</v>
      </c>
    </row>
    <row r="92" spans="1:3" ht="12.75">
      <c r="A92" s="60">
        <v>1993</v>
      </c>
      <c r="B92" s="116">
        <f t="shared" si="12"/>
        <v>24.45805121323044</v>
      </c>
      <c r="C92" s="116">
        <v>22.6</v>
      </c>
    </row>
    <row r="93" spans="1:3" ht="12.75">
      <c r="A93" s="60">
        <v>1994</v>
      </c>
      <c r="B93" s="116">
        <f t="shared" si="12"/>
        <v>22.87126063348098</v>
      </c>
      <c r="C93" s="116">
        <v>22.59</v>
      </c>
    </row>
    <row r="94" spans="1:3" ht="12.75">
      <c r="A94" s="60">
        <v>1995</v>
      </c>
      <c r="B94" s="116">
        <f t="shared" si="12"/>
        <v>18.85095725786499</v>
      </c>
      <c r="C94" s="116">
        <v>19.46</v>
      </c>
    </row>
    <row r="95" spans="1:3" ht="12.75">
      <c r="A95" s="60">
        <v>1996</v>
      </c>
      <c r="B95" s="116">
        <f t="shared" si="12"/>
        <v>16.868378789801465</v>
      </c>
      <c r="C95" s="116">
        <v>21.63</v>
      </c>
    </row>
    <row r="96" spans="1:3" ht="12.75">
      <c r="A96" s="60">
        <v>1997</v>
      </c>
      <c r="B96" s="116">
        <f t="shared" si="12"/>
        <v>16.839852933650874</v>
      </c>
      <c r="C96" s="116">
        <v>17.68</v>
      </c>
    </row>
    <row r="97" spans="1:3" ht="12.75">
      <c r="A97" s="60">
        <v>1998</v>
      </c>
      <c r="B97" s="116">
        <f t="shared" si="12"/>
        <v>14.773045408734225</v>
      </c>
      <c r="C97" s="116">
        <v>16.7</v>
      </c>
    </row>
    <row r="98" spans="1:3" ht="12.75">
      <c r="A98" s="60">
        <v>1999</v>
      </c>
      <c r="B98" s="116">
        <f t="shared" si="12"/>
        <v>12.622940834170912</v>
      </c>
      <c r="C98" s="116">
        <v>9.23</v>
      </c>
    </row>
    <row r="99" spans="1:3" ht="12.75">
      <c r="A99" s="60">
        <v>2000</v>
      </c>
      <c r="B99" s="116">
        <f t="shared" si="12"/>
        <v>12.114371909063697</v>
      </c>
      <c r="C99" s="116">
        <v>8.75</v>
      </c>
    </row>
    <row r="100" spans="1:3" ht="12.75">
      <c r="A100" s="60">
        <v>2001</v>
      </c>
      <c r="B100" s="150">
        <f aca="true" t="shared" si="13" ref="B100:B106">C36</f>
        <v>6.441607807675524</v>
      </c>
      <c r="C100" s="116">
        <v>7.65</v>
      </c>
    </row>
    <row r="101" spans="1:3" ht="12.75">
      <c r="A101" s="60">
        <v>2002</v>
      </c>
      <c r="B101" s="150">
        <f t="shared" si="13"/>
        <v>6.442680820535076</v>
      </c>
      <c r="C101" s="116">
        <v>6.99</v>
      </c>
    </row>
    <row r="102" spans="1:3" ht="12.75">
      <c r="A102" s="60">
        <v>2003</v>
      </c>
      <c r="B102" s="150">
        <f t="shared" si="13"/>
        <v>8.294104044280584</v>
      </c>
      <c r="C102" s="116">
        <v>6.49</v>
      </c>
    </row>
    <row r="103" spans="1:3" ht="12.75">
      <c r="A103" s="60">
        <v>2004</v>
      </c>
      <c r="B103" s="150">
        <f t="shared" si="13"/>
        <v>8.28102074706692</v>
      </c>
      <c r="C103" s="116">
        <v>5.5</v>
      </c>
    </row>
    <row r="104" spans="1:3" ht="12.75">
      <c r="A104" s="60">
        <v>2005</v>
      </c>
      <c r="B104" s="150">
        <f t="shared" si="13"/>
        <v>6.126598731672399</v>
      </c>
      <c r="C104" s="116">
        <v>4.85</v>
      </c>
    </row>
    <row r="105" spans="1:3" ht="12.75">
      <c r="A105" s="60">
        <v>2006</v>
      </c>
      <c r="B105" s="150">
        <f t="shared" si="13"/>
        <v>6.821522779618578</v>
      </c>
      <c r="C105" s="116">
        <v>4.48</v>
      </c>
    </row>
    <row r="106" spans="1:3" ht="13.5" thickBot="1">
      <c r="A106" s="61">
        <v>2007</v>
      </c>
      <c r="B106" s="151">
        <f t="shared" si="13"/>
        <v>4.752262804354168</v>
      </c>
      <c r="C106" s="117">
        <v>5.69</v>
      </c>
    </row>
    <row r="107" spans="1:3" ht="12.75">
      <c r="A107" s="109" t="s">
        <v>67</v>
      </c>
      <c r="B107" s="106">
        <f>+STDEV(B90:B99)</f>
        <v>5.027681497452363</v>
      </c>
      <c r="C107" s="108">
        <f>+STDEV(C90:C105)</f>
        <v>8.112594709257118</v>
      </c>
    </row>
    <row r="108" spans="1:3" ht="12.75">
      <c r="A108" s="110"/>
      <c r="C108" s="73" t="s">
        <v>57</v>
      </c>
    </row>
    <row r="109" spans="1:3" ht="12.75">
      <c r="A109" s="111" t="s">
        <v>58</v>
      </c>
      <c r="B109" s="36" t="s">
        <v>60</v>
      </c>
      <c r="C109" s="74" t="s">
        <v>65</v>
      </c>
    </row>
    <row r="110" spans="1:3" ht="27" customHeight="1">
      <c r="A110" s="112"/>
      <c r="B110" s="57" t="s">
        <v>61</v>
      </c>
      <c r="C110" s="75"/>
    </row>
    <row r="111" spans="1:3" ht="28.5" customHeight="1">
      <c r="A111" s="113" t="s">
        <v>59</v>
      </c>
      <c r="B111" s="70" t="s">
        <v>62</v>
      </c>
      <c r="C111" s="74" t="s">
        <v>63</v>
      </c>
    </row>
    <row r="112" spans="1:3" ht="27" customHeight="1" thickBot="1">
      <c r="A112" s="114"/>
      <c r="B112" s="76" t="s">
        <v>66</v>
      </c>
      <c r="C112" s="77"/>
    </row>
    <row r="117" spans="4:16" ht="15.75">
      <c r="D117" s="100" t="s">
        <v>50</v>
      </c>
      <c r="E117" s="87" t="s">
        <v>68</v>
      </c>
      <c r="F117" s="87" t="s">
        <v>69</v>
      </c>
      <c r="G117" s="87" t="s">
        <v>70</v>
      </c>
      <c r="H117" s="87" t="s">
        <v>71</v>
      </c>
      <c r="I117" s="86" t="s">
        <v>72</v>
      </c>
      <c r="J117" s="126" t="s">
        <v>74</v>
      </c>
      <c r="M117" s="45" t="s">
        <v>78</v>
      </c>
      <c r="P117" s="1" t="s">
        <v>0</v>
      </c>
    </row>
    <row r="118" spans="3:16" ht="15.75">
      <c r="C118" s="59">
        <v>1990</v>
      </c>
      <c r="D118" s="70">
        <v>56873930</v>
      </c>
      <c r="E118" s="127">
        <v>38505196</v>
      </c>
      <c r="F118" s="127">
        <v>10396223</v>
      </c>
      <c r="G118" s="127">
        <v>5937529</v>
      </c>
      <c r="H118" s="127">
        <v>8364657</v>
      </c>
      <c r="I118" s="127">
        <v>6329675</v>
      </c>
      <c r="J118" s="128">
        <f>+SUM(E118:H118)-I118</f>
        <v>56873930</v>
      </c>
      <c r="K118">
        <f>+D118-J118</f>
        <v>0</v>
      </c>
      <c r="M118">
        <f>+H118-I118</f>
        <v>2034982</v>
      </c>
      <c r="P118" s="1" t="s">
        <v>1</v>
      </c>
    </row>
    <row r="119" spans="3:16" ht="15.75">
      <c r="C119" s="60">
        <v>1991</v>
      </c>
      <c r="D119" s="102">
        <v>58222935</v>
      </c>
      <c r="E119" s="52">
        <v>38940324</v>
      </c>
      <c r="F119" s="52">
        <v>10259876</v>
      </c>
      <c r="G119" s="52">
        <v>6257219</v>
      </c>
      <c r="H119" s="52">
        <v>9133585</v>
      </c>
      <c r="I119" s="52">
        <v>6368069</v>
      </c>
      <c r="J119" s="129">
        <f aca="true" t="shared" si="14" ref="J119:J135">+SUM(E119:H119)-I119</f>
        <v>58222935</v>
      </c>
      <c r="K119">
        <f aca="true" t="shared" si="15" ref="K119:K135">+D119-J119</f>
        <v>0</v>
      </c>
      <c r="M119">
        <f aca="true" t="shared" si="16" ref="M119:M135">+H119-I119</f>
        <v>2765516</v>
      </c>
      <c r="P119" s="2" t="s">
        <v>81</v>
      </c>
    </row>
    <row r="120" spans="3:16" ht="12.75">
      <c r="C120" s="60">
        <v>1992</v>
      </c>
      <c r="D120" s="102">
        <v>60757528</v>
      </c>
      <c r="E120" s="52">
        <v>40451228</v>
      </c>
      <c r="F120" s="52">
        <v>11864247</v>
      </c>
      <c r="G120" s="52">
        <v>7264013</v>
      </c>
      <c r="H120" s="52">
        <v>9883094</v>
      </c>
      <c r="I120" s="52">
        <v>8705054</v>
      </c>
      <c r="J120" s="129">
        <f t="shared" si="14"/>
        <v>60757528</v>
      </c>
      <c r="K120">
        <f t="shared" si="15"/>
        <v>0</v>
      </c>
      <c r="M120">
        <f t="shared" si="16"/>
        <v>1178040</v>
      </c>
      <c r="P120" s="3"/>
    </row>
    <row r="121" spans="3:20" ht="12.75">
      <c r="C121" s="60">
        <v>1993</v>
      </c>
      <c r="D121" s="102">
        <v>64226882</v>
      </c>
      <c r="E121" s="52">
        <v>42782791</v>
      </c>
      <c r="F121" s="52">
        <v>15303080</v>
      </c>
      <c r="G121" s="52">
        <v>8472473</v>
      </c>
      <c r="H121" s="52">
        <v>9889575</v>
      </c>
      <c r="I121" s="52">
        <v>12221037</v>
      </c>
      <c r="J121" s="129">
        <f t="shared" si="14"/>
        <v>64226882</v>
      </c>
      <c r="K121">
        <f t="shared" si="15"/>
        <v>0</v>
      </c>
      <c r="M121">
        <f t="shared" si="16"/>
        <v>-2331462</v>
      </c>
      <c r="P121" s="166" t="s">
        <v>2</v>
      </c>
      <c r="S121">
        <v>2006</v>
      </c>
      <c r="T121">
        <v>2007</v>
      </c>
    </row>
    <row r="122" spans="2:24" ht="12.75">
      <c r="B122"/>
      <c r="C122" s="60">
        <v>1994</v>
      </c>
      <c r="D122" s="102">
        <v>67532862</v>
      </c>
      <c r="E122" s="52">
        <v>44510175</v>
      </c>
      <c r="F122" s="52">
        <v>17246844</v>
      </c>
      <c r="G122" s="52">
        <v>9774338</v>
      </c>
      <c r="H122" s="52">
        <v>10128823</v>
      </c>
      <c r="I122" s="52">
        <v>14127318</v>
      </c>
      <c r="J122" s="129">
        <f t="shared" si="14"/>
        <v>67532862</v>
      </c>
      <c r="K122">
        <f t="shared" si="15"/>
        <v>0</v>
      </c>
      <c r="M122">
        <f t="shared" si="16"/>
        <v>-3998495</v>
      </c>
      <c r="P122" s="167"/>
      <c r="S122" s="4" t="s">
        <v>4</v>
      </c>
      <c r="T122" s="4" t="s">
        <v>4</v>
      </c>
      <c r="W122">
        <v>2006</v>
      </c>
      <c r="X122">
        <v>2007</v>
      </c>
    </row>
    <row r="123" spans="3:24" ht="12.75">
      <c r="C123" s="60">
        <v>1995</v>
      </c>
      <c r="D123" s="102">
        <v>71046217</v>
      </c>
      <c r="E123" s="52">
        <v>46933142</v>
      </c>
      <c r="F123" s="52">
        <v>18293020</v>
      </c>
      <c r="G123" s="52">
        <v>10483658</v>
      </c>
      <c r="H123" s="52">
        <v>10489494</v>
      </c>
      <c r="I123" s="52">
        <v>15153097</v>
      </c>
      <c r="J123" s="129">
        <f t="shared" si="14"/>
        <v>71046217</v>
      </c>
      <c r="K123">
        <f t="shared" si="15"/>
        <v>0</v>
      </c>
      <c r="M123">
        <f t="shared" si="16"/>
        <v>-4663603</v>
      </c>
      <c r="P123" s="5" t="s">
        <v>5</v>
      </c>
      <c r="S123" s="6">
        <v>93730891</v>
      </c>
      <c r="T123" s="6">
        <v>100777524</v>
      </c>
      <c r="V123" t="s">
        <v>74</v>
      </c>
      <c r="W123" s="133">
        <f>+S123</f>
        <v>93730891</v>
      </c>
      <c r="X123" s="133">
        <f>+T123</f>
        <v>100777524</v>
      </c>
    </row>
    <row r="124" spans="3:24" ht="12.75">
      <c r="C124" s="60">
        <v>1996</v>
      </c>
      <c r="D124" s="102">
        <v>72506824</v>
      </c>
      <c r="E124" s="52">
        <v>47422635</v>
      </c>
      <c r="F124" s="52">
        <v>16094210</v>
      </c>
      <c r="G124" s="52">
        <v>12993383</v>
      </c>
      <c r="H124" s="52">
        <v>11496802</v>
      </c>
      <c r="I124" s="52">
        <v>15500206</v>
      </c>
      <c r="J124" s="129">
        <f t="shared" si="14"/>
        <v>72506824</v>
      </c>
      <c r="K124">
        <f t="shared" si="15"/>
        <v>0</v>
      </c>
      <c r="M124">
        <f t="shared" si="16"/>
        <v>-4003404</v>
      </c>
      <c r="P124" s="7" t="s">
        <v>6</v>
      </c>
      <c r="S124" s="8">
        <v>24915432.87762155</v>
      </c>
      <c r="T124" s="8">
        <v>29002566.696751498</v>
      </c>
      <c r="V124" t="s">
        <v>82</v>
      </c>
      <c r="W124" s="133">
        <f>+S129</f>
        <v>59227534</v>
      </c>
      <c r="X124" s="133">
        <f>+T129</f>
        <v>63552707</v>
      </c>
    </row>
    <row r="125" spans="3:24" ht="12.75">
      <c r="C125" s="60">
        <v>1997</v>
      </c>
      <c r="D125" s="102">
        <v>74994021</v>
      </c>
      <c r="E125" s="52">
        <v>48563968</v>
      </c>
      <c r="F125" s="52">
        <v>15990429</v>
      </c>
      <c r="G125" s="52">
        <v>15040706</v>
      </c>
      <c r="H125" s="52">
        <v>11859112</v>
      </c>
      <c r="I125" s="52">
        <v>16460194</v>
      </c>
      <c r="J125" s="129">
        <f t="shared" si="14"/>
        <v>74994021</v>
      </c>
      <c r="K125">
        <f t="shared" si="15"/>
        <v>0</v>
      </c>
      <c r="M125">
        <f t="shared" si="16"/>
        <v>-4601082</v>
      </c>
      <c r="P125" s="5"/>
      <c r="S125" s="6"/>
      <c r="T125" s="6"/>
      <c r="V125" t="s">
        <v>3</v>
      </c>
      <c r="W125" s="133">
        <f>+S132</f>
        <v>23092369.877621546</v>
      </c>
      <c r="X125" s="133">
        <f>+T132</f>
        <v>27981654.35470683</v>
      </c>
    </row>
    <row r="126" spans="3:24" ht="12.75">
      <c r="C126" s="60">
        <v>1998</v>
      </c>
      <c r="D126" s="102">
        <v>75421325</v>
      </c>
      <c r="E126" s="52">
        <v>48172074</v>
      </c>
      <c r="F126" s="52">
        <v>14981731</v>
      </c>
      <c r="G126" s="52">
        <v>15349835</v>
      </c>
      <c r="H126" s="52">
        <v>12733778</v>
      </c>
      <c r="I126" s="52">
        <v>15816093</v>
      </c>
      <c r="J126" s="129">
        <f t="shared" si="14"/>
        <v>75421325</v>
      </c>
      <c r="K126">
        <f t="shared" si="15"/>
        <v>0</v>
      </c>
      <c r="M126">
        <f t="shared" si="16"/>
        <v>-3082315</v>
      </c>
      <c r="P126" s="10" t="s">
        <v>7</v>
      </c>
      <c r="S126" s="11">
        <v>118646323.87762156</v>
      </c>
      <c r="T126" s="11">
        <v>129780090.6967515</v>
      </c>
      <c r="V126" t="s">
        <v>83</v>
      </c>
      <c r="W126" s="133">
        <f>+S130</f>
        <v>17659443</v>
      </c>
      <c r="X126" s="133">
        <f>+T130</f>
        <v>18178498</v>
      </c>
    </row>
    <row r="127" spans="3:24" ht="12.75">
      <c r="C127" s="60">
        <v>1999</v>
      </c>
      <c r="D127" s="102">
        <v>72250601</v>
      </c>
      <c r="E127" s="52">
        <v>45572590</v>
      </c>
      <c r="F127" s="52">
        <v>9194292</v>
      </c>
      <c r="G127" s="52">
        <v>15908184</v>
      </c>
      <c r="H127" s="52">
        <v>13488115</v>
      </c>
      <c r="I127" s="52">
        <v>11912580</v>
      </c>
      <c r="J127" s="129">
        <f t="shared" si="14"/>
        <v>72250601</v>
      </c>
      <c r="K127">
        <f t="shared" si="15"/>
        <v>0</v>
      </c>
      <c r="M127">
        <f t="shared" si="16"/>
        <v>1575535</v>
      </c>
      <c r="P127" s="5"/>
      <c r="S127" s="6"/>
      <c r="T127" s="6"/>
      <c r="V127" t="s">
        <v>84</v>
      </c>
      <c r="W127" s="133">
        <f>+S138</f>
        <v>18666977</v>
      </c>
      <c r="X127" s="133">
        <f>+T138</f>
        <v>20067231.342044674</v>
      </c>
    </row>
    <row r="128" spans="3:24" ht="12.75">
      <c r="C128" s="60">
        <v>2000</v>
      </c>
      <c r="D128" s="102">
        <v>74363831</v>
      </c>
      <c r="E128" s="52">
        <v>46482733</v>
      </c>
      <c r="F128" s="52">
        <v>10321816</v>
      </c>
      <c r="G128" s="52">
        <v>15863556</v>
      </c>
      <c r="H128" s="52">
        <v>14317155</v>
      </c>
      <c r="I128" s="52">
        <v>12621429</v>
      </c>
      <c r="J128" s="129">
        <f t="shared" si="14"/>
        <v>74363831</v>
      </c>
      <c r="K128">
        <f t="shared" si="15"/>
        <v>0</v>
      </c>
      <c r="M128">
        <f t="shared" si="16"/>
        <v>1695726</v>
      </c>
      <c r="P128" s="7" t="s">
        <v>8</v>
      </c>
      <c r="S128" s="8">
        <v>76886977</v>
      </c>
      <c r="T128" s="8">
        <v>81731205</v>
      </c>
      <c r="V128" t="s">
        <v>85</v>
      </c>
      <c r="W128" s="133">
        <f>+S124</f>
        <v>24915432.87762155</v>
      </c>
      <c r="X128" s="133">
        <f>+T124</f>
        <v>29002566.696751498</v>
      </c>
    </row>
    <row r="129" spans="3:20" ht="14.25">
      <c r="C129" s="60">
        <v>2001</v>
      </c>
      <c r="D129" s="102">
        <v>75458108</v>
      </c>
      <c r="E129" s="52">
        <v>47925961</v>
      </c>
      <c r="F129" s="52">
        <v>10517134</v>
      </c>
      <c r="G129" s="52">
        <v>15838555</v>
      </c>
      <c r="H129" s="52">
        <v>14658172</v>
      </c>
      <c r="I129" s="52">
        <v>13481714</v>
      </c>
      <c r="J129" s="129">
        <f t="shared" si="14"/>
        <v>75458108</v>
      </c>
      <c r="K129">
        <f t="shared" si="15"/>
        <v>0</v>
      </c>
      <c r="M129">
        <f t="shared" si="16"/>
        <v>1176458</v>
      </c>
      <c r="P129" s="5" t="s">
        <v>9</v>
      </c>
      <c r="S129" s="6">
        <v>59227534</v>
      </c>
      <c r="T129" s="6">
        <v>63552707</v>
      </c>
    </row>
    <row r="130" spans="3:20" ht="12.75">
      <c r="C130" s="60">
        <v>2002</v>
      </c>
      <c r="D130" s="102">
        <v>76917222</v>
      </c>
      <c r="E130" s="52">
        <v>49626681</v>
      </c>
      <c r="F130" s="52">
        <v>11558382</v>
      </c>
      <c r="G130" s="52">
        <v>15528972</v>
      </c>
      <c r="H130" s="52">
        <v>13918181</v>
      </c>
      <c r="I130" s="52">
        <v>13714994</v>
      </c>
      <c r="J130" s="129">
        <f t="shared" si="14"/>
        <v>76917222</v>
      </c>
      <c r="K130">
        <f t="shared" si="15"/>
        <v>0</v>
      </c>
      <c r="M130">
        <f t="shared" si="16"/>
        <v>203187</v>
      </c>
      <c r="P130" s="7" t="s">
        <v>10</v>
      </c>
      <c r="S130" s="8">
        <v>17659443</v>
      </c>
      <c r="T130" s="8">
        <v>18178498</v>
      </c>
    </row>
    <row r="131" spans="3:20" ht="12.75">
      <c r="C131" s="60">
        <v>2003</v>
      </c>
      <c r="D131" s="102">
        <v>79884490</v>
      </c>
      <c r="E131" s="52">
        <v>50928040</v>
      </c>
      <c r="F131" s="52">
        <v>13262018</v>
      </c>
      <c r="G131" s="52">
        <v>15336212</v>
      </c>
      <c r="H131" s="52">
        <v>14715518</v>
      </c>
      <c r="I131" s="52">
        <v>14357298</v>
      </c>
      <c r="J131" s="129">
        <f t="shared" si="14"/>
        <v>79884490</v>
      </c>
      <c r="K131">
        <f t="shared" si="15"/>
        <v>0</v>
      </c>
      <c r="M131">
        <f t="shared" si="16"/>
        <v>358220</v>
      </c>
      <c r="S131" s="6"/>
      <c r="T131" s="6"/>
    </row>
    <row r="132" spans="3:20" ht="12.75">
      <c r="C132" s="60">
        <v>2004</v>
      </c>
      <c r="D132" s="102">
        <v>83772433</v>
      </c>
      <c r="E132" s="52">
        <v>54252395</v>
      </c>
      <c r="F132" s="52">
        <v>15330734</v>
      </c>
      <c r="G132" s="52">
        <v>15204378</v>
      </c>
      <c r="H132" s="52">
        <v>16182392</v>
      </c>
      <c r="I132" s="52">
        <v>17197466</v>
      </c>
      <c r="J132" s="129">
        <f t="shared" si="14"/>
        <v>83772433</v>
      </c>
      <c r="K132">
        <f t="shared" si="15"/>
        <v>0</v>
      </c>
      <c r="M132">
        <f t="shared" si="16"/>
        <v>-1015074</v>
      </c>
      <c r="P132" s="7" t="s">
        <v>11</v>
      </c>
      <c r="S132" s="8">
        <v>23092369.877621546</v>
      </c>
      <c r="T132" s="8">
        <v>27981654.35470683</v>
      </c>
    </row>
    <row r="133" spans="3:20" ht="12.75">
      <c r="C133" s="60">
        <v>2005</v>
      </c>
      <c r="D133" s="102">
        <v>87727925</v>
      </c>
      <c r="E133" s="52">
        <v>56812334</v>
      </c>
      <c r="F133" s="52">
        <v>18195729</v>
      </c>
      <c r="G133" s="52">
        <v>16027461</v>
      </c>
      <c r="H133" s="52">
        <v>17315576</v>
      </c>
      <c r="I133" s="52">
        <v>20623175</v>
      </c>
      <c r="J133" s="129">
        <f t="shared" si="14"/>
        <v>87727925</v>
      </c>
      <c r="K133">
        <f t="shared" si="15"/>
        <v>0</v>
      </c>
      <c r="M133">
        <f t="shared" si="16"/>
        <v>-3307599</v>
      </c>
      <c r="P133" s="9"/>
      <c r="S133" s="6"/>
      <c r="T133" s="6"/>
    </row>
    <row r="134" spans="3:20" ht="12.75">
      <c r="C134" s="60">
        <v>2006</v>
      </c>
      <c r="D134" s="134">
        <v>93730891</v>
      </c>
      <c r="E134" s="134">
        <v>59227534</v>
      </c>
      <c r="F134" s="135">
        <v>23092369.877621546</v>
      </c>
      <c r="G134" s="135">
        <v>17659443</v>
      </c>
      <c r="H134" s="135">
        <v>18666977</v>
      </c>
      <c r="I134" s="135">
        <v>24915432.87762155</v>
      </c>
      <c r="J134" s="129">
        <f t="shared" si="14"/>
        <v>93730891</v>
      </c>
      <c r="K134">
        <f t="shared" si="15"/>
        <v>0</v>
      </c>
      <c r="M134">
        <f t="shared" si="16"/>
        <v>-6248455.87762155</v>
      </c>
      <c r="P134" s="7" t="s">
        <v>12</v>
      </c>
      <c r="S134" s="8">
        <v>99979346.87762156</v>
      </c>
      <c r="T134" s="8">
        <v>109712859.35470682</v>
      </c>
    </row>
    <row r="135" spans="3:20" ht="12.75">
      <c r="C135" s="61">
        <v>2007</v>
      </c>
      <c r="D135" s="136">
        <v>100777524</v>
      </c>
      <c r="E135" s="136">
        <v>63552707</v>
      </c>
      <c r="F135" s="136">
        <v>27981654.35470683</v>
      </c>
      <c r="G135" s="136">
        <v>18178498</v>
      </c>
      <c r="H135" s="136">
        <v>20067231.342044674</v>
      </c>
      <c r="I135" s="136">
        <v>29002566.696751498</v>
      </c>
      <c r="J135" s="129">
        <f t="shared" si="14"/>
        <v>100777524</v>
      </c>
      <c r="K135">
        <f t="shared" si="15"/>
        <v>0</v>
      </c>
      <c r="M135">
        <f t="shared" si="16"/>
        <v>-8935335.354706824</v>
      </c>
      <c r="P135" s="7"/>
      <c r="S135" s="8"/>
      <c r="T135" s="8"/>
    </row>
    <row r="136" spans="3:20" ht="12.75">
      <c r="C136" s="85"/>
      <c r="D136" s="94"/>
      <c r="E136" s="119"/>
      <c r="F136" s="120"/>
      <c r="G136" s="120"/>
      <c r="H136" s="120"/>
      <c r="I136" s="120"/>
      <c r="J136" s="121"/>
      <c r="P136" s="7"/>
      <c r="S136" s="8"/>
      <c r="T136" s="8"/>
    </row>
    <row r="137" spans="16:20" ht="12.75">
      <c r="P137" s="5"/>
      <c r="S137" s="6"/>
      <c r="T137" s="6"/>
    </row>
    <row r="138" spans="16:20" ht="12.75">
      <c r="P138" s="7" t="s">
        <v>13</v>
      </c>
      <c r="S138" s="8">
        <v>18666977</v>
      </c>
      <c r="T138" s="8">
        <v>20067231.342044674</v>
      </c>
    </row>
    <row r="139" spans="3:20" ht="12.75">
      <c r="C139" s="163" t="s">
        <v>73</v>
      </c>
      <c r="D139" s="164"/>
      <c r="E139" s="164"/>
      <c r="F139" s="164"/>
      <c r="G139" s="164"/>
      <c r="H139" s="164"/>
      <c r="I139" s="165"/>
      <c r="S139" s="6"/>
      <c r="T139" s="6"/>
    </row>
    <row r="140" spans="3:20" ht="12.75">
      <c r="C140" s="96"/>
      <c r="D140" s="79" t="s">
        <v>50</v>
      </c>
      <c r="E140" s="132" t="s">
        <v>68</v>
      </c>
      <c r="F140" s="132" t="s">
        <v>69</v>
      </c>
      <c r="G140" s="132" t="s">
        <v>70</v>
      </c>
      <c r="H140" s="132" t="s">
        <v>71</v>
      </c>
      <c r="I140" s="101" t="s">
        <v>72</v>
      </c>
      <c r="J140" s="78" t="s">
        <v>74</v>
      </c>
      <c r="M140" s="45" t="s">
        <v>79</v>
      </c>
      <c r="P140" s="12" t="s">
        <v>14</v>
      </c>
      <c r="S140" s="13">
        <v>118646323.87762156</v>
      </c>
      <c r="T140" s="13">
        <v>129780090.6967515</v>
      </c>
    </row>
    <row r="141" spans="3:13" ht="12.75">
      <c r="C141" s="59">
        <v>1990</v>
      </c>
      <c r="D141" s="70">
        <f aca="true" t="shared" si="17" ref="D141:I141">+(D118/$D118)*100</f>
        <v>100</v>
      </c>
      <c r="E141" s="104">
        <f t="shared" si="17"/>
        <v>67.70271722035034</v>
      </c>
      <c r="F141" s="104">
        <f t="shared" si="17"/>
        <v>18.27941730068592</v>
      </c>
      <c r="G141" s="104">
        <f t="shared" si="17"/>
        <v>10.439807834626516</v>
      </c>
      <c r="H141" s="104">
        <f t="shared" si="17"/>
        <v>14.707365923191873</v>
      </c>
      <c r="I141" s="92">
        <f t="shared" si="17"/>
        <v>11.129308278854651</v>
      </c>
      <c r="J141" s="130">
        <f>+SUM(E141:H141)-I141</f>
        <v>100</v>
      </c>
      <c r="M141">
        <f>+(M118/J118)*100</f>
        <v>3.5780576443372207</v>
      </c>
    </row>
    <row r="142" spans="3:13" ht="12.75">
      <c r="C142" s="60">
        <v>1991</v>
      </c>
      <c r="D142" s="102">
        <f aca="true" t="shared" si="18" ref="D142:I158">+(D119/$D119)*100</f>
        <v>100</v>
      </c>
      <c r="E142" s="91">
        <f t="shared" si="18"/>
        <v>66.8814170910484</v>
      </c>
      <c r="F142" s="91">
        <f t="shared" si="18"/>
        <v>17.62170869606625</v>
      </c>
      <c r="G142" s="91">
        <f t="shared" si="18"/>
        <v>10.747000301513484</v>
      </c>
      <c r="H142" s="91">
        <f t="shared" si="18"/>
        <v>15.68726310344884</v>
      </c>
      <c r="I142" s="64">
        <f t="shared" si="18"/>
        <v>10.93738919207697</v>
      </c>
      <c r="J142" s="131">
        <f aca="true" t="shared" si="19" ref="J142:J156">+SUM(E142:H142)-I142</f>
        <v>100</v>
      </c>
      <c r="M142">
        <f aca="true" t="shared" si="20" ref="M142:M158">+(M119/J119)*100</f>
        <v>4.749873911371867</v>
      </c>
    </row>
    <row r="143" spans="3:13" ht="12.75">
      <c r="C143" s="60">
        <v>1992</v>
      </c>
      <c r="D143" s="102">
        <f t="shared" si="18"/>
        <v>100</v>
      </c>
      <c r="E143" s="91">
        <f t="shared" si="18"/>
        <v>66.57813333024346</v>
      </c>
      <c r="F143" s="91">
        <f t="shared" si="18"/>
        <v>19.527204925124668</v>
      </c>
      <c r="G143" s="91">
        <f t="shared" si="18"/>
        <v>11.955741517330988</v>
      </c>
      <c r="H143" s="91">
        <f t="shared" si="18"/>
        <v>16.266451788492777</v>
      </c>
      <c r="I143" s="64">
        <f t="shared" si="18"/>
        <v>14.327531561191892</v>
      </c>
      <c r="J143" s="131">
        <f t="shared" si="19"/>
        <v>100</v>
      </c>
      <c r="M143">
        <f t="shared" si="20"/>
        <v>1.938920227300887</v>
      </c>
    </row>
    <row r="144" spans="3:13" ht="12.75">
      <c r="C144" s="60">
        <v>1993</v>
      </c>
      <c r="D144" s="102">
        <f t="shared" si="18"/>
        <v>100</v>
      </c>
      <c r="E144" s="91">
        <f t="shared" si="18"/>
        <v>66.61196942426693</v>
      </c>
      <c r="F144" s="91">
        <f t="shared" si="18"/>
        <v>23.826596470929413</v>
      </c>
      <c r="G144" s="91">
        <f t="shared" si="18"/>
        <v>13.191474871845719</v>
      </c>
      <c r="H144" s="91">
        <f t="shared" si="18"/>
        <v>15.397874989478705</v>
      </c>
      <c r="I144" s="64">
        <f t="shared" si="18"/>
        <v>19.027915756520766</v>
      </c>
      <c r="J144" s="131">
        <f t="shared" si="19"/>
        <v>100</v>
      </c>
      <c r="M144">
        <f t="shared" si="20"/>
        <v>-3.630040767042062</v>
      </c>
    </row>
    <row r="145" spans="3:13" ht="12.75">
      <c r="C145" s="60">
        <v>1994</v>
      </c>
      <c r="D145" s="102">
        <f t="shared" si="18"/>
        <v>100</v>
      </c>
      <c r="E145" s="91">
        <f t="shared" si="18"/>
        <v>65.90891261205545</v>
      </c>
      <c r="F145" s="91">
        <f t="shared" si="18"/>
        <v>25.538446749080467</v>
      </c>
      <c r="G145" s="91">
        <f t="shared" si="18"/>
        <v>14.47345441986451</v>
      </c>
      <c r="H145" s="91">
        <f t="shared" si="18"/>
        <v>14.998361834568778</v>
      </c>
      <c r="I145" s="64">
        <f t="shared" si="18"/>
        <v>20.919175615569202</v>
      </c>
      <c r="J145" s="131">
        <f t="shared" si="19"/>
        <v>100</v>
      </c>
      <c r="M145">
        <f t="shared" si="20"/>
        <v>-5.920813781000426</v>
      </c>
    </row>
    <row r="146" spans="3:13" ht="12.75">
      <c r="C146" s="60">
        <v>1995</v>
      </c>
      <c r="D146" s="102">
        <f t="shared" si="18"/>
        <v>100</v>
      </c>
      <c r="E146" s="91">
        <f t="shared" si="18"/>
        <v>66.06001555297448</v>
      </c>
      <c r="F146" s="91">
        <f t="shared" si="18"/>
        <v>25.74805636730806</v>
      </c>
      <c r="G146" s="91">
        <f t="shared" si="18"/>
        <v>14.756110096614997</v>
      </c>
      <c r="H146" s="91">
        <f t="shared" si="18"/>
        <v>14.764324467831974</v>
      </c>
      <c r="I146" s="64">
        <f t="shared" si="18"/>
        <v>21.328506484729512</v>
      </c>
      <c r="J146" s="131">
        <f t="shared" si="19"/>
        <v>100</v>
      </c>
      <c r="M146">
        <f t="shared" si="20"/>
        <v>-6.564182016897536</v>
      </c>
    </row>
    <row r="147" spans="3:13" ht="12.75">
      <c r="C147" s="60">
        <v>1996</v>
      </c>
      <c r="D147" s="102">
        <f t="shared" si="18"/>
        <v>100</v>
      </c>
      <c r="E147" s="91">
        <f t="shared" si="18"/>
        <v>65.40437490407798</v>
      </c>
      <c r="F147" s="91">
        <f t="shared" si="18"/>
        <v>22.196821088177852</v>
      </c>
      <c r="G147" s="91">
        <f t="shared" si="18"/>
        <v>17.920220860866834</v>
      </c>
      <c r="H147" s="91">
        <f t="shared" si="18"/>
        <v>15.85616548312749</v>
      </c>
      <c r="I147" s="64">
        <f t="shared" si="18"/>
        <v>21.37758233625017</v>
      </c>
      <c r="J147" s="131">
        <f t="shared" si="19"/>
        <v>99.99999999999999</v>
      </c>
      <c r="M147">
        <f t="shared" si="20"/>
        <v>-5.52141685312268</v>
      </c>
    </row>
    <row r="148" spans="3:13" ht="12.75">
      <c r="C148" s="60">
        <v>1997</v>
      </c>
      <c r="D148" s="102">
        <f t="shared" si="18"/>
        <v>100</v>
      </c>
      <c r="E148" s="91">
        <f t="shared" si="18"/>
        <v>64.75711977092146</v>
      </c>
      <c r="F148" s="91">
        <f t="shared" si="18"/>
        <v>21.322271811508813</v>
      </c>
      <c r="G148" s="91">
        <f t="shared" si="18"/>
        <v>20.055873520903752</v>
      </c>
      <c r="H148" s="91">
        <f t="shared" si="18"/>
        <v>15.81340997837681</v>
      </c>
      <c r="I148" s="64">
        <f t="shared" si="18"/>
        <v>21.948675081710846</v>
      </c>
      <c r="J148" s="131">
        <f t="shared" si="19"/>
        <v>100</v>
      </c>
      <c r="M148">
        <f t="shared" si="20"/>
        <v>-6.135265103334038</v>
      </c>
    </row>
    <row r="149" spans="3:13" ht="12.75">
      <c r="C149" s="60">
        <v>1998</v>
      </c>
      <c r="D149" s="102">
        <f t="shared" si="18"/>
        <v>100</v>
      </c>
      <c r="E149" s="91">
        <f t="shared" si="18"/>
        <v>63.87062810153494</v>
      </c>
      <c r="F149" s="91">
        <f t="shared" si="18"/>
        <v>19.86405171216496</v>
      </c>
      <c r="G149" s="91">
        <f t="shared" si="18"/>
        <v>20.35211526713433</v>
      </c>
      <c r="H149" s="91">
        <f t="shared" si="18"/>
        <v>16.88352465300762</v>
      </c>
      <c r="I149" s="64">
        <f t="shared" si="18"/>
        <v>20.970319733841855</v>
      </c>
      <c r="J149" s="131">
        <f t="shared" si="19"/>
        <v>100</v>
      </c>
      <c r="M149">
        <f t="shared" si="20"/>
        <v>-4.086795080834234</v>
      </c>
    </row>
    <row r="150" spans="3:13" ht="12.75">
      <c r="C150" s="60">
        <v>1999</v>
      </c>
      <c r="D150" s="102">
        <f t="shared" si="18"/>
        <v>100</v>
      </c>
      <c r="E150" s="91">
        <f t="shared" si="18"/>
        <v>63.07572444968312</v>
      </c>
      <c r="F150" s="91">
        <f t="shared" si="18"/>
        <v>12.725557812314944</v>
      </c>
      <c r="G150" s="91">
        <f t="shared" si="18"/>
        <v>22.0180645971374</v>
      </c>
      <c r="H150" s="91">
        <f t="shared" si="18"/>
        <v>18.66851598923032</v>
      </c>
      <c r="I150" s="64">
        <f t="shared" si="18"/>
        <v>16.487862848365786</v>
      </c>
      <c r="J150" s="131">
        <f t="shared" si="19"/>
        <v>100</v>
      </c>
      <c r="M150">
        <f t="shared" si="20"/>
        <v>2.1806531408645307</v>
      </c>
    </row>
    <row r="151" spans="3:13" ht="12.75">
      <c r="C151" s="60">
        <v>2000</v>
      </c>
      <c r="D151" s="102">
        <f t="shared" si="18"/>
        <v>100</v>
      </c>
      <c r="E151" s="91">
        <f t="shared" si="18"/>
        <v>62.50717906128317</v>
      </c>
      <c r="F151" s="91">
        <f t="shared" si="18"/>
        <v>13.880156335678834</v>
      </c>
      <c r="G151" s="91">
        <f t="shared" si="18"/>
        <v>21.33235443450997</v>
      </c>
      <c r="H151" s="91">
        <f t="shared" si="18"/>
        <v>19.252847530138677</v>
      </c>
      <c r="I151" s="64">
        <f t="shared" si="18"/>
        <v>16.972537361610645</v>
      </c>
      <c r="J151" s="131">
        <f t="shared" si="19"/>
        <v>100</v>
      </c>
      <c r="M151">
        <f t="shared" si="20"/>
        <v>2.2803101685280307</v>
      </c>
    </row>
    <row r="152" spans="3:13" ht="12.75">
      <c r="C152" s="60">
        <v>2001</v>
      </c>
      <c r="D152" s="102">
        <f t="shared" si="18"/>
        <v>100</v>
      </c>
      <c r="E152" s="91">
        <f t="shared" si="18"/>
        <v>63.51333510773951</v>
      </c>
      <c r="F152" s="91">
        <f t="shared" si="18"/>
        <v>13.937712299916132</v>
      </c>
      <c r="G152" s="91">
        <f t="shared" si="18"/>
        <v>20.989864999000503</v>
      </c>
      <c r="H152" s="91">
        <f t="shared" si="18"/>
        <v>19.425575844016656</v>
      </c>
      <c r="I152" s="64">
        <f t="shared" si="18"/>
        <v>17.86648825067281</v>
      </c>
      <c r="J152" s="131">
        <f t="shared" si="19"/>
        <v>100</v>
      </c>
      <c r="M152">
        <f t="shared" si="20"/>
        <v>1.559087593343846</v>
      </c>
    </row>
    <row r="153" spans="3:13" ht="12.75">
      <c r="C153" s="60">
        <v>2002</v>
      </c>
      <c r="D153" s="102">
        <f t="shared" si="18"/>
        <v>100</v>
      </c>
      <c r="E153" s="91">
        <f t="shared" si="18"/>
        <v>64.51959614454094</v>
      </c>
      <c r="F153" s="91">
        <f t="shared" si="18"/>
        <v>15.027040368150582</v>
      </c>
      <c r="G153" s="91">
        <f t="shared" si="18"/>
        <v>20.189200280790175</v>
      </c>
      <c r="H153" s="91">
        <f t="shared" si="18"/>
        <v>18.095012583787803</v>
      </c>
      <c r="I153" s="64">
        <f t="shared" si="18"/>
        <v>17.8308493772695</v>
      </c>
      <c r="J153" s="131">
        <f t="shared" si="19"/>
        <v>100</v>
      </c>
      <c r="M153">
        <f t="shared" si="20"/>
        <v>0.26416320651830094</v>
      </c>
    </row>
    <row r="154" spans="3:13" ht="12.75">
      <c r="C154" s="60">
        <v>2003</v>
      </c>
      <c r="D154" s="102">
        <f t="shared" si="18"/>
        <v>100</v>
      </c>
      <c r="E154" s="91">
        <f t="shared" si="18"/>
        <v>63.752100063479155</v>
      </c>
      <c r="F154" s="91">
        <f t="shared" si="18"/>
        <v>16.601492980677477</v>
      </c>
      <c r="G154" s="91">
        <f t="shared" si="18"/>
        <v>19.19798448985529</v>
      </c>
      <c r="H154" s="91">
        <f t="shared" si="18"/>
        <v>18.42099511432069</v>
      </c>
      <c r="I154" s="64">
        <f t="shared" si="18"/>
        <v>17.972572648332612</v>
      </c>
      <c r="J154" s="131">
        <f t="shared" si="19"/>
        <v>100</v>
      </c>
      <c r="M154">
        <f t="shared" si="20"/>
        <v>0.44842246598807856</v>
      </c>
    </row>
    <row r="155" spans="3:13" ht="12.75">
      <c r="C155" s="60">
        <v>2004</v>
      </c>
      <c r="D155" s="102">
        <f t="shared" si="18"/>
        <v>100</v>
      </c>
      <c r="E155" s="91">
        <f t="shared" si="18"/>
        <v>64.7616322663089</v>
      </c>
      <c r="F155" s="91">
        <f t="shared" si="18"/>
        <v>18.300452130834017</v>
      </c>
      <c r="G155" s="91">
        <f t="shared" si="18"/>
        <v>18.149619696493712</v>
      </c>
      <c r="H155" s="91">
        <f t="shared" si="18"/>
        <v>19.31708489354726</v>
      </c>
      <c r="I155" s="64">
        <f t="shared" si="18"/>
        <v>20.528788987183884</v>
      </c>
      <c r="J155" s="131">
        <f t="shared" si="19"/>
        <v>100</v>
      </c>
      <c r="M155">
        <f t="shared" si="20"/>
        <v>-1.2117040936366263</v>
      </c>
    </row>
    <row r="156" spans="3:13" ht="12.75">
      <c r="C156" s="60">
        <v>2005</v>
      </c>
      <c r="D156" s="102">
        <f t="shared" si="18"/>
        <v>100</v>
      </c>
      <c r="E156" s="91">
        <f t="shared" si="18"/>
        <v>64.7596919680934</v>
      </c>
      <c r="F156" s="91">
        <f t="shared" si="18"/>
        <v>20.741091277378327</v>
      </c>
      <c r="G156" s="91">
        <f t="shared" si="18"/>
        <v>18.26950882515459</v>
      </c>
      <c r="H156" s="91">
        <f t="shared" si="18"/>
        <v>19.73781552453224</v>
      </c>
      <c r="I156" s="64">
        <f t="shared" si="18"/>
        <v>23.508107595158553</v>
      </c>
      <c r="J156" s="131">
        <f t="shared" si="19"/>
        <v>100.00000000000001</v>
      </c>
      <c r="M156">
        <f t="shared" si="20"/>
        <v>-3.770292070626314</v>
      </c>
    </row>
    <row r="157" spans="3:13" ht="12.75">
      <c r="C157" s="60">
        <v>2006</v>
      </c>
      <c r="D157" s="102">
        <f t="shared" si="18"/>
        <v>100</v>
      </c>
      <c r="E157" s="91">
        <f t="shared" si="18"/>
        <v>63.18891602129334</v>
      </c>
      <c r="F157" s="91">
        <f t="shared" si="18"/>
        <v>24.63688292221776</v>
      </c>
      <c r="G157" s="91">
        <f t="shared" si="18"/>
        <v>18.840579462751506</v>
      </c>
      <c r="H157" s="91">
        <f t="shared" si="18"/>
        <v>19.91550149672641</v>
      </c>
      <c r="I157" s="64">
        <f t="shared" si="18"/>
        <v>26.581879902989026</v>
      </c>
      <c r="J157" s="131">
        <f>+SUM(E157:H157)-I157</f>
        <v>99.99999999999999</v>
      </c>
      <c r="M157">
        <f t="shared" si="20"/>
        <v>-6.6663784062626155</v>
      </c>
    </row>
    <row r="158" spans="3:13" ht="12.75">
      <c r="C158" s="61">
        <v>2007</v>
      </c>
      <c r="D158" s="102">
        <f t="shared" si="18"/>
        <v>100</v>
      </c>
      <c r="E158" s="91">
        <f t="shared" si="18"/>
        <v>63.062381846174354</v>
      </c>
      <c r="F158" s="91">
        <f t="shared" si="18"/>
        <v>27.76576883820526</v>
      </c>
      <c r="G158" s="91">
        <f t="shared" si="18"/>
        <v>18.038246305793344</v>
      </c>
      <c r="H158" s="91">
        <f t="shared" si="18"/>
        <v>19.91240759402332</v>
      </c>
      <c r="I158" s="64">
        <f t="shared" si="18"/>
        <v>28.778804584196273</v>
      </c>
      <c r="J158" s="131">
        <f>+SUM(E158:H158)-I158</f>
        <v>100</v>
      </c>
      <c r="M158">
        <f t="shared" si="20"/>
        <v>-8.866396990172952</v>
      </c>
    </row>
    <row r="159" spans="3:10" ht="12.75">
      <c r="C159" s="85"/>
      <c r="D159" s="103"/>
      <c r="E159" s="107"/>
      <c r="F159" s="105"/>
      <c r="G159" s="105"/>
      <c r="H159" s="105"/>
      <c r="I159" s="65"/>
      <c r="J159" s="125"/>
    </row>
    <row r="160" spans="3:10" ht="12.75">
      <c r="C160" s="85"/>
      <c r="D160" s="103"/>
      <c r="E160" s="122"/>
      <c r="F160" s="123"/>
      <c r="G160" s="123"/>
      <c r="H160" s="123"/>
      <c r="I160" s="124"/>
      <c r="J160" s="125"/>
    </row>
    <row r="161" spans="4:9" ht="12.75">
      <c r="D161" s="83" t="s">
        <v>75</v>
      </c>
      <c r="E161" s="80">
        <f>+AVERAGE(E141:E157)</f>
        <v>64.93255665234676</v>
      </c>
      <c r="F161" s="81">
        <f>+AVERAGE(F141:F157)</f>
        <v>19.398527132247906</v>
      </c>
      <c r="G161" s="81">
        <f>+AVERAGE(G141:G157)</f>
        <v>17.228175028023195</v>
      </c>
      <c r="H161" s="81">
        <f>+AVERAGE(H141:H157)</f>
        <v>17.24753477634264</v>
      </c>
      <c r="I161" s="82">
        <f>+AVERAGE(I141:I157)</f>
        <v>18.806793588960513</v>
      </c>
    </row>
    <row r="186" ht="12.75">
      <c r="C186" t="s">
        <v>76</v>
      </c>
    </row>
    <row r="187" ht="12.75">
      <c r="C187" t="s">
        <v>77</v>
      </c>
    </row>
    <row r="189" spans="3:16" ht="12.75">
      <c r="C189" s="17">
        <v>1994</v>
      </c>
      <c r="D189" s="17">
        <v>1995</v>
      </c>
      <c r="E189" s="17">
        <v>1996</v>
      </c>
      <c r="F189" s="17">
        <v>1997</v>
      </c>
      <c r="G189" s="17">
        <v>1998</v>
      </c>
      <c r="H189" s="17">
        <v>1999</v>
      </c>
      <c r="I189" s="17">
        <v>2000</v>
      </c>
      <c r="J189" s="17">
        <v>2001</v>
      </c>
      <c r="K189" s="17">
        <v>2002</v>
      </c>
      <c r="L189" s="17">
        <v>2003</v>
      </c>
      <c r="M189" s="17">
        <v>2004</v>
      </c>
      <c r="N189" s="17">
        <v>2005</v>
      </c>
      <c r="O189" s="17">
        <v>2006</v>
      </c>
      <c r="P189" s="17">
        <v>2007</v>
      </c>
    </row>
    <row r="190" spans="2:16" ht="30.75" customHeight="1">
      <c r="B190" s="84" t="s">
        <v>15</v>
      </c>
      <c r="C190">
        <f>'[1]RESUMEN 94=100'!B51</f>
        <v>0.14831537866705546</v>
      </c>
      <c r="D190">
        <f>'[1]RESUMEN 94=100'!C51</f>
        <v>0.14624377537230449</v>
      </c>
      <c r="E190">
        <f>'[1]RESUMEN 94=100'!D51</f>
        <v>0.14152767193333415</v>
      </c>
      <c r="F190">
        <f>'[1]RESUMEN 94=100'!E51</f>
        <v>0.13772341931098747</v>
      </c>
      <c r="G190">
        <f>'[1]RESUMEN 94=100'!F51</f>
        <v>0.13699625404353477</v>
      </c>
      <c r="H190">
        <f>'[1]RESUMEN 94=100'!G51</f>
        <v>0.14294027810232332</v>
      </c>
      <c r="I190">
        <f>'[1]RESUMEN 94=100'!H51</f>
        <v>0.1442242264253438</v>
      </c>
      <c r="J190">
        <f>'[1]RESUMEN 94=100'!I51</f>
        <v>0.14161730638674375</v>
      </c>
      <c r="K190">
        <f>'[1]RESUMEN 94=100'!J51</f>
        <v>0.13910250164781043</v>
      </c>
      <c r="L190">
        <f>'[1]RESUMEN 94=100'!K51</f>
        <v>0.13759703541951634</v>
      </c>
      <c r="M190">
        <f>'[1]RESUMEN 94=100'!L51</f>
        <v>0.13384845823923963</v>
      </c>
      <c r="N190">
        <f>'[1]RESUMEN 94=100'!M51</f>
        <v>0.1301968101947014</v>
      </c>
      <c r="O190">
        <f>'[1]RESUMEN 94=100'!N51</f>
        <v>0.12464629190391457</v>
      </c>
      <c r="P190">
        <f>'[1]RESUMEN 94=100'!O51</f>
        <v>0.11891968093996833</v>
      </c>
    </row>
    <row r="191" spans="2:16" ht="22.5" customHeight="1">
      <c r="B191" s="17" t="s">
        <v>16</v>
      </c>
      <c r="C191">
        <f>'[1]RESUMEN 94=100'!B52</f>
        <v>0.03454087285683228</v>
      </c>
      <c r="D191">
        <f>'[1]RESUMEN 94=100'!C52</f>
        <v>0.03761780870049703</v>
      </c>
      <c r="E191">
        <f>'[1]RESUMEN 94=100'!D52</f>
        <v>0.03954666391124786</v>
      </c>
      <c r="F191">
        <f>'[1]RESUMEN 94=100'!E52</f>
        <v>0.03964701399328888</v>
      </c>
      <c r="G191">
        <f>'[1]RESUMEN 94=100'!F52</f>
        <v>0.04556857095788227</v>
      </c>
      <c r="H191">
        <f>'[1]RESUMEN 94=100'!G52</f>
        <v>0.05635316445326178</v>
      </c>
      <c r="I191">
        <f>'[1]RESUMEN 94=100'!H52</f>
        <v>0.049122442333558634</v>
      </c>
      <c r="J191">
        <f>'[1]RESUMEN 94=100'!I52</f>
        <v>0.04545369730181944</v>
      </c>
      <c r="K191">
        <f>'[1]RESUMEN 94=100'!J52</f>
        <v>0.04436633189898616</v>
      </c>
      <c r="L191">
        <f>'[1]RESUMEN 94=100'!K52</f>
        <v>0.04857086776168941</v>
      </c>
      <c r="M191">
        <f>'[1]RESUMEN 94=100'!L52</f>
        <v>0.04754644048597705</v>
      </c>
      <c r="N191">
        <f>'[1]RESUMEN 94=100'!M52</f>
        <v>0.046353256389000425</v>
      </c>
      <c r="O191">
        <f>'[1]RESUMEN 94=100'!N52</f>
        <v>0.04343857138838038</v>
      </c>
      <c r="P191">
        <f>'[1]RESUMEN 94=100'!O52</f>
        <v>0.04224482633647558</v>
      </c>
    </row>
    <row r="192" spans="2:16" ht="17.25" customHeight="1">
      <c r="B192" s="17" t="s">
        <v>17</v>
      </c>
      <c r="C192">
        <f>'[1]RESUMEN 94=100'!B53</f>
        <v>0.032158092159636296</v>
      </c>
      <c r="D192">
        <f>'[1]RESUMEN 94=100'!C53</f>
        <v>0.031355462599789094</v>
      </c>
      <c r="E192">
        <f>'[1]RESUMEN 94=100'!D53</f>
        <v>0.03222786313188949</v>
      </c>
      <c r="F192">
        <f>'[1]RESUMEN 94=100'!E53</f>
        <v>0.031458494537851225</v>
      </c>
      <c r="G192">
        <f>'[1]RESUMEN 94=100'!F53</f>
        <v>0.03183109021221783</v>
      </c>
      <c r="H192">
        <f>'[1]RESUMEN 94=100'!G53</f>
        <v>0.03183940296911855</v>
      </c>
      <c r="I192">
        <f>'[1]RESUMEN 94=100'!H53</f>
        <v>0.03121100632913869</v>
      </c>
      <c r="J192">
        <f>'[1]RESUMEN 94=100'!I53</f>
        <v>0.031696116738044906</v>
      </c>
      <c r="K192">
        <f>'[1]RESUMEN 94=100'!J53</f>
        <v>0.031345879860299686</v>
      </c>
      <c r="L192">
        <f>'[1]RESUMEN 94=100'!K53</f>
        <v>0.030832005061307895</v>
      </c>
      <c r="M192">
        <f>'[1]RESUMEN 94=100'!L53</f>
        <v>0.030210869009856738</v>
      </c>
      <c r="N192">
        <f>'[1]RESUMEN 94=100'!M53</f>
        <v>0.03030272287871849</v>
      </c>
      <c r="O192">
        <f>'[1]RESUMEN 94=100'!N53</f>
        <v>0.029216963274146194</v>
      </c>
      <c r="P192">
        <f>'[1]RESUMEN 94=100'!O53</f>
        <v>0.027811181390009144</v>
      </c>
    </row>
    <row r="193" spans="2:16" ht="20.25" customHeight="1">
      <c r="B193" s="17" t="s">
        <v>18</v>
      </c>
      <c r="C193">
        <f>'[1]RESUMEN 94=100'!B54</f>
        <v>0.1488233535845112</v>
      </c>
      <c r="D193">
        <f>'[1]RESUMEN 94=100'!C54</f>
        <v>0.14930675337717136</v>
      </c>
      <c r="E193">
        <f>'[1]RESUMEN 94=100'!D54</f>
        <v>0.14427855783615623</v>
      </c>
      <c r="F193">
        <f>'[1]RESUMEN 94=100'!E54</f>
        <v>0.1401996433822371</v>
      </c>
      <c r="G193">
        <f>'[1]RESUMEN 94=100'!F54</f>
        <v>0.13907329259993775</v>
      </c>
      <c r="H193">
        <f>'[1]RESUMEN 94=100'!G54</f>
        <v>0.13275913095864766</v>
      </c>
      <c r="I193">
        <f>'[1]RESUMEN 94=100'!H54</f>
        <v>0.14420133895468618</v>
      </c>
      <c r="J193">
        <f>'[1]RESUMEN 94=100'!I54</f>
        <v>0.14399813735059458</v>
      </c>
      <c r="K193">
        <f>'[1]RESUMEN 94=100'!J54</f>
        <v>0.14493373148603833</v>
      </c>
      <c r="L193">
        <f>'[1]RESUMEN 94=100'!K54</f>
        <v>0.14582778208886354</v>
      </c>
      <c r="M193">
        <f>'[1]RESUMEN 94=100'!L54</f>
        <v>0.14902992014091318</v>
      </c>
      <c r="N193">
        <f>'[1]RESUMEN 94=100'!M54</f>
        <v>0.14792269394266422</v>
      </c>
      <c r="O193">
        <f>'[1]RESUMEN 94=100'!N54</f>
        <v>0.15344933614255304</v>
      </c>
      <c r="P193">
        <f>'[1]RESUMEN 94=100'!O54</f>
        <v>0.15788282315806845</v>
      </c>
    </row>
    <row r="194" spans="2:16" ht="22.5" customHeight="1">
      <c r="B194" s="17" t="s">
        <v>19</v>
      </c>
      <c r="C194">
        <f>'[1]RESUMEN 94=100'!B55</f>
        <v>0.07447809630813514</v>
      </c>
      <c r="D194">
        <f>'[1]RESUMEN 94=100'!C55</f>
        <v>0.07213745103416273</v>
      </c>
      <c r="E194">
        <f>'[1]RESUMEN 94=100'!D55</f>
        <v>0.06154046962531416</v>
      </c>
      <c r="F194">
        <f>'[1]RESUMEN 94=100'!E55</f>
        <v>0.06079764678840197</v>
      </c>
      <c r="G194">
        <f>'[1]RESUMEN 94=100'!F55</f>
        <v>0.05607959022199623</v>
      </c>
      <c r="H194">
        <f>'[1]RESUMEN 94=100'!G55</f>
        <v>0.042734163553878254</v>
      </c>
      <c r="I194">
        <f>'[1]RESUMEN 94=100'!H55</f>
        <v>0.03990302758877498</v>
      </c>
      <c r="J194">
        <f>'[1]RESUMEN 94=100'!I55</f>
        <v>0.040842463211508036</v>
      </c>
      <c r="K194">
        <f>'[1]RESUMEN 94=100'!J55</f>
        <v>0.04501619936299832</v>
      </c>
      <c r="L194">
        <f>'[1]RESUMEN 94=100'!K55</f>
        <v>0.04909545019314763</v>
      </c>
      <c r="M194">
        <f>'[1]RESUMEN 94=100'!L55</f>
        <v>0.05260606433622383</v>
      </c>
      <c r="N194">
        <f>'[1]RESUMEN 94=100'!M55</f>
        <v>0.05614341157618854</v>
      </c>
      <c r="O194">
        <f>'[1]RESUMEN 94=100'!N55</f>
        <v>0.060347820656052445</v>
      </c>
      <c r="P194">
        <f>'[1]RESUMEN 94=100'!O55</f>
        <v>0.06360014361932528</v>
      </c>
    </row>
    <row r="195" spans="2:16" ht="27" customHeight="1">
      <c r="B195" s="84" t="s">
        <v>20</v>
      </c>
      <c r="C195">
        <f>'[1]RESUMEN 94=100'!B56</f>
        <v>0.12459088436086123</v>
      </c>
      <c r="D195">
        <f>'[1]RESUMEN 94=100'!C56</f>
        <v>0.12296143790456851</v>
      </c>
      <c r="E195">
        <f>'[1]RESUMEN 94=100'!D56</f>
        <v>0.11938752137316068</v>
      </c>
      <c r="F195">
        <f>'[1]RESUMEN 94=100'!E56</f>
        <v>0.11736682314980817</v>
      </c>
      <c r="G195">
        <f>'[1]RESUMEN 94=100'!F56</f>
        <v>0.1148375741211123</v>
      </c>
      <c r="H195">
        <f>'[1]RESUMEN 94=100'!G56</f>
        <v>0.1013629076940135</v>
      </c>
      <c r="I195">
        <f>'[1]RESUMEN 94=100'!H56</f>
        <v>0.10570804239496483</v>
      </c>
      <c r="J195">
        <f>'[1]RESUMEN 94=100'!I56</f>
        <v>0.1074178271207118</v>
      </c>
      <c r="K195">
        <f>'[1]RESUMEN 94=100'!J56</f>
        <v>0.10738123121503271</v>
      </c>
      <c r="L195">
        <f>'[1]RESUMEN 94=100'!K56</f>
        <v>0.10902324093200069</v>
      </c>
      <c r="M195">
        <f>'[1]RESUMEN 94=100'!L56</f>
        <v>0.11190607296794161</v>
      </c>
      <c r="N195">
        <f>'[1]RESUMEN 94=100'!M56</f>
        <v>0.11457537608463896</v>
      </c>
      <c r="O195">
        <f>'[1]RESUMEN 94=100'!N56</f>
        <v>0.11909176239453437</v>
      </c>
      <c r="P195">
        <f>'[1]RESUMEN 94=100'!O56</f>
        <v>0.12227899149417483</v>
      </c>
    </row>
    <row r="196" spans="2:16" ht="27" customHeight="1">
      <c r="B196" s="84" t="s">
        <v>21</v>
      </c>
      <c r="C196">
        <f>'[1]RESUMEN 94=100'!B57</f>
        <v>0.07285420540891632</v>
      </c>
      <c r="D196">
        <f>'[1]RESUMEN 94=100'!C57</f>
        <v>0.0737595641439994</v>
      </c>
      <c r="E196">
        <f>'[1]RESUMEN 94=100'!D57</f>
        <v>0.07504318490077569</v>
      </c>
      <c r="F196">
        <f>'[1]RESUMEN 94=100'!E57</f>
        <v>0.0767796942105558</v>
      </c>
      <c r="G196">
        <f>'[1]RESUMEN 94=100'!F57</f>
        <v>0.07824678232582098</v>
      </c>
      <c r="H196">
        <f>'[1]RESUMEN 94=100'!G57</f>
        <v>0.0801127315190084</v>
      </c>
      <c r="I196">
        <f>'[1]RESUMEN 94=100'!H57</f>
        <v>0.07902718191051776</v>
      </c>
      <c r="J196">
        <f>'[1]RESUMEN 94=100'!I57</f>
        <v>0.08099773718153654</v>
      </c>
      <c r="K196">
        <f>'[1]RESUMEN 94=100'!J57</f>
        <v>0.08137028141759982</v>
      </c>
      <c r="L196">
        <f>'[1]RESUMEN 94=100'!K57</f>
        <v>0.08062203313809727</v>
      </c>
      <c r="M196">
        <f>'[1]RESUMEN 94=100'!L57</f>
        <v>0.0816178992915247</v>
      </c>
      <c r="N196">
        <f>'[1]RESUMEN 94=100'!M57</f>
        <v>0.08158765866170892</v>
      </c>
      <c r="O196">
        <f>'[1]RESUMEN 94=100'!N57</f>
        <v>0.08423469483502509</v>
      </c>
      <c r="P196">
        <f>'[1]RESUMEN 94=100'!O57</f>
        <v>0.08812148431033094</v>
      </c>
    </row>
    <row r="197" spans="2:16" ht="30.75" customHeight="1">
      <c r="B197" s="84" t="s">
        <v>22</v>
      </c>
      <c r="C197">
        <f>'[1]RESUMEN 94=100'!B58</f>
        <v>0.1711868364175059</v>
      </c>
      <c r="D197">
        <f>'[1]RESUMEN 94=100'!C58</f>
        <v>0.17677027054093536</v>
      </c>
      <c r="E197">
        <f>'[1]RESUMEN 94=100'!D58</f>
        <v>0.18217147395671338</v>
      </c>
      <c r="F197">
        <f>'[1]RESUMEN 94=100'!E58</f>
        <v>0.18478818464741342</v>
      </c>
      <c r="G197">
        <f>'[1]RESUMEN 94=100'!F58</f>
        <v>0.1813941083639143</v>
      </c>
      <c r="H197">
        <f>'[1]RESUMEN 94=100'!G58</f>
        <v>0.18000507705119298</v>
      </c>
      <c r="I197">
        <f>'[1]RESUMEN 94=100'!H58</f>
        <v>0.17316884871087398</v>
      </c>
      <c r="J197">
        <f>'[1]RESUMEN 94=100'!I58</f>
        <v>0.17446300137819518</v>
      </c>
      <c r="K197">
        <f>'[1]RESUMEN 94=100'!J58</f>
        <v>0.17516941784506987</v>
      </c>
      <c r="L197">
        <f>'[1]RESUMEN 94=100'!K58</f>
        <v>0.1782541016410069</v>
      </c>
      <c r="M197">
        <f>'[1]RESUMEN 94=100'!L58</f>
        <v>0.17812032509548814</v>
      </c>
      <c r="N197">
        <f>'[1]RESUMEN 94=100'!M58</f>
        <v>0.17619547025647764</v>
      </c>
      <c r="O197">
        <f>'[1]RESUMEN 94=100'!N58</f>
        <v>0.16720122718133557</v>
      </c>
      <c r="P197">
        <f>'[1]RESUMEN 94=100'!O58</f>
        <v>0.16836214392407578</v>
      </c>
    </row>
    <row r="198" spans="2:16" ht="26.25" customHeight="1">
      <c r="B198" s="84" t="s">
        <v>23</v>
      </c>
      <c r="C198">
        <f>'[1]RESUMEN 94=100'!B59</f>
        <v>0.1607747351208068</v>
      </c>
      <c r="D198">
        <f>'[1]RESUMEN 94=100'!C59</f>
        <v>0.1665141438846772</v>
      </c>
      <c r="E198">
        <f>'[1]RESUMEN 94=100'!D59</f>
        <v>0.1895598957692589</v>
      </c>
      <c r="F198">
        <f>'[1]RESUMEN 94=100'!E59</f>
        <v>0.19644728744442175</v>
      </c>
      <c r="G198">
        <f>'[1]RESUMEN 94=100'!F59</f>
        <v>0.19887689589118196</v>
      </c>
      <c r="H198">
        <f>'[1]RESUMEN 94=100'!G59</f>
        <v>0.21435513041614698</v>
      </c>
      <c r="I198">
        <f>'[1]RESUMEN 94=100'!H59</f>
        <v>0.2094838282336476</v>
      </c>
      <c r="J198">
        <f>'[1]RESUMEN 94=100'!I59</f>
        <v>0.20794687828642616</v>
      </c>
      <c r="K198">
        <f>'[1]RESUMEN 94=100'!J59</f>
        <v>0.20346085821976254</v>
      </c>
      <c r="L198">
        <f>'[1]RESUMEN 94=100'!K59</f>
        <v>0.19559337488416087</v>
      </c>
      <c r="M198">
        <f>'[1]RESUMEN 94=100'!L59</f>
        <v>0.18904523162171977</v>
      </c>
      <c r="N198">
        <f>'[1]RESUMEN 94=100'!M59</f>
        <v>0.18765169699385914</v>
      </c>
      <c r="O198">
        <f>'[1]RESUMEN 94=100'!N59</f>
        <v>0.17947917512061204</v>
      </c>
      <c r="P198">
        <f>'[1]RESUMEN 94=100'!O59</f>
        <v>0.17204586213092515</v>
      </c>
    </row>
    <row r="199" spans="2:16" ht="30" customHeight="1">
      <c r="B199" s="84" t="s">
        <v>24</v>
      </c>
      <c r="C199">
        <f>'[1]RESUMEN 94=100'!B60</f>
        <v>0.04512825178355391</v>
      </c>
      <c r="D199">
        <f>'[1]RESUMEN 94=100'!C60</f>
        <v>0.054051519731163164</v>
      </c>
      <c r="E199">
        <f>'[1]RESUMEN 94=100'!D60</f>
        <v>0.06183023545480354</v>
      </c>
      <c r="F199">
        <f>'[1]RESUMEN 94=100'!E60</f>
        <v>0.06140428181601304</v>
      </c>
      <c r="G199">
        <f>'[1]RESUMEN 94=100'!F60</f>
        <v>0.056616149345029405</v>
      </c>
      <c r="H199">
        <f>'[1]RESUMEN 94=100'!G60</f>
        <v>0.04755347294619736</v>
      </c>
      <c r="I199">
        <f>'[1]RESUMEN 94=100'!H60</f>
        <v>0.03921396949008719</v>
      </c>
      <c r="J199">
        <f>'[1]RESUMEN 94=100'!I60</f>
        <v>0.03960734080425128</v>
      </c>
      <c r="K199">
        <f>'[1]RESUMEN 94=100'!J60</f>
        <v>0.03821431564442096</v>
      </c>
      <c r="L199">
        <f>'[1]RESUMEN 94=100'!K60</f>
        <v>0.04112049785884594</v>
      </c>
      <c r="M199">
        <f>'[1]RESUMEN 94=100'!L60</f>
        <v>0.04324075200251137</v>
      </c>
      <c r="N199">
        <f>'[1]RESUMEN 94=100'!M60</f>
        <v>0.044739710873134185</v>
      </c>
      <c r="O199">
        <f>'[1]RESUMEN 94=100'!N60</f>
        <v>0.039061305839928485</v>
      </c>
      <c r="P199">
        <f>'[1]RESUMEN 94=100'!O60</f>
        <v>0.044513516724225134</v>
      </c>
    </row>
  </sheetData>
  <sheetProtection/>
  <mergeCells count="7">
    <mergeCell ref="B1:D1"/>
    <mergeCell ref="B23:D23"/>
    <mergeCell ref="F2:G2"/>
    <mergeCell ref="B88:C88"/>
    <mergeCell ref="C139:I139"/>
    <mergeCell ref="P121:P122"/>
    <mergeCell ref="B47:C47"/>
  </mergeCells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7"/>
  <sheetViews>
    <sheetView zoomScale="85" zoomScaleNormal="85" zoomScalePageLayoutView="0" workbookViewId="0" topLeftCell="E11">
      <selection activeCell="R18" sqref="R18"/>
    </sheetView>
  </sheetViews>
  <sheetFormatPr defaultColWidth="11.421875" defaultRowHeight="12.75"/>
  <cols>
    <col min="3" max="3" width="21.421875" style="0" bestFit="1" customWidth="1"/>
    <col min="4" max="4" width="23.140625" style="0" bestFit="1" customWidth="1"/>
    <col min="5" max="5" width="14.57421875" style="0" customWidth="1"/>
    <col min="6" max="6" width="14.7109375" style="0" bestFit="1" customWidth="1"/>
    <col min="7" max="7" width="11.57421875" style="0" bestFit="1" customWidth="1"/>
    <col min="8" max="8" width="13.140625" style="0" bestFit="1" customWidth="1"/>
    <col min="9" max="9" width="12.8515625" style="0" bestFit="1" customWidth="1"/>
    <col min="10" max="10" width="17.421875" style="0" bestFit="1" customWidth="1"/>
    <col min="11" max="11" width="17.421875" style="0" customWidth="1"/>
    <col min="12" max="12" width="14.7109375" style="0" customWidth="1"/>
    <col min="13" max="13" width="17.421875" style="0" bestFit="1" customWidth="1"/>
    <col min="14" max="14" width="13.00390625" style="0" bestFit="1" customWidth="1"/>
    <col min="15" max="15" width="12.57421875" style="0" bestFit="1" customWidth="1"/>
    <col min="16" max="16" width="16.421875" style="0" bestFit="1" customWidth="1"/>
  </cols>
  <sheetData>
    <row r="1" spans="5:6" ht="12.75">
      <c r="E1">
        <v>1990</v>
      </c>
      <c r="F1">
        <v>2000</v>
      </c>
    </row>
    <row r="2" spans="4:6" ht="15.75">
      <c r="D2" s="154" t="s">
        <v>93</v>
      </c>
      <c r="E2" s="153">
        <v>75000</v>
      </c>
      <c r="F2">
        <v>90000</v>
      </c>
    </row>
    <row r="3" spans="4:6" ht="15.75">
      <c r="D3" s="154" t="s">
        <v>94</v>
      </c>
      <c r="E3" s="153">
        <v>35</v>
      </c>
      <c r="F3">
        <v>42</v>
      </c>
    </row>
    <row r="4" spans="4:6" ht="12.75">
      <c r="D4" s="155" t="s">
        <v>95</v>
      </c>
      <c r="E4" s="156">
        <f>+E2/E3</f>
        <v>2142.8571428571427</v>
      </c>
      <c r="F4" s="156">
        <f>+F2/F3</f>
        <v>2142.8571428571427</v>
      </c>
    </row>
    <row r="6" ht="13.5" thickBot="1"/>
    <row r="7" spans="2:8" ht="13.5" thickBot="1">
      <c r="B7" s="15" t="s">
        <v>28</v>
      </c>
      <c r="C7" s="16" t="s">
        <v>29</v>
      </c>
      <c r="D7" s="16" t="s">
        <v>30</v>
      </c>
      <c r="E7" s="16" t="s">
        <v>31</v>
      </c>
      <c r="F7" s="16" t="s">
        <v>32</v>
      </c>
      <c r="G7" s="16" t="s">
        <v>33</v>
      </c>
      <c r="H7" s="16" t="s">
        <v>34</v>
      </c>
    </row>
    <row r="8" spans="2:8" ht="12.75">
      <c r="B8" s="173"/>
      <c r="C8" s="174"/>
      <c r="D8" s="174"/>
      <c r="E8" s="174"/>
      <c r="F8" s="174"/>
      <c r="G8" s="174"/>
      <c r="H8" s="175"/>
    </row>
    <row r="9" spans="2:8" ht="12.75">
      <c r="B9" s="19">
        <v>2002</v>
      </c>
      <c r="C9" s="18">
        <v>100</v>
      </c>
      <c r="D9" s="18">
        <v>500</v>
      </c>
      <c r="E9" s="18">
        <v>55</v>
      </c>
      <c r="F9" s="18">
        <v>250</v>
      </c>
      <c r="G9" s="18">
        <v>340</v>
      </c>
      <c r="H9" s="20">
        <v>3200</v>
      </c>
    </row>
    <row r="10" spans="2:8" ht="12.75">
      <c r="B10" s="19">
        <v>2003</v>
      </c>
      <c r="C10" s="18">
        <v>125</v>
      </c>
      <c r="D10" s="18">
        <v>500</v>
      </c>
      <c r="E10" s="18">
        <v>56</v>
      </c>
      <c r="F10" s="18">
        <v>300</v>
      </c>
      <c r="G10" s="18">
        <v>400</v>
      </c>
      <c r="H10" s="20">
        <v>3000</v>
      </c>
    </row>
    <row r="11" spans="2:8" ht="12.75">
      <c r="B11" s="19">
        <v>2004</v>
      </c>
      <c r="C11" s="18">
        <v>120</v>
      </c>
      <c r="D11" s="18">
        <v>420</v>
      </c>
      <c r="E11" s="18">
        <v>60</v>
      </c>
      <c r="F11" s="18">
        <v>400</v>
      </c>
      <c r="G11" s="18">
        <v>450</v>
      </c>
      <c r="H11" s="20">
        <v>3000</v>
      </c>
    </row>
    <row r="12" spans="2:8" ht="12.75">
      <c r="B12" s="19">
        <v>2005</v>
      </c>
      <c r="C12" s="18">
        <v>150</v>
      </c>
      <c r="D12" s="18">
        <v>480</v>
      </c>
      <c r="E12" s="18">
        <v>62</v>
      </c>
      <c r="F12" s="18">
        <v>500</v>
      </c>
      <c r="G12" s="18">
        <v>380</v>
      </c>
      <c r="H12" s="20">
        <v>3100</v>
      </c>
    </row>
    <row r="13" spans="2:8" ht="12.75">
      <c r="B13" s="21">
        <v>2006</v>
      </c>
      <c r="C13" s="25">
        <v>120</v>
      </c>
      <c r="D13" s="25">
        <v>430</v>
      </c>
      <c r="E13" s="25">
        <v>65</v>
      </c>
      <c r="F13" s="25">
        <v>500</v>
      </c>
      <c r="G13" s="25">
        <v>430</v>
      </c>
      <c r="H13" s="23">
        <v>3050</v>
      </c>
    </row>
    <row r="14" spans="2:8" ht="13.5" thickBot="1">
      <c r="B14" s="22">
        <v>2007</v>
      </c>
      <c r="C14" s="26">
        <v>80</v>
      </c>
      <c r="D14" s="26">
        <v>700</v>
      </c>
      <c r="E14" s="26">
        <v>70</v>
      </c>
      <c r="F14" s="26">
        <v>520</v>
      </c>
      <c r="G14" s="26">
        <v>460</v>
      </c>
      <c r="H14" s="24">
        <v>2900</v>
      </c>
    </row>
    <row r="18" ht="13.5" thickBot="1"/>
    <row r="19" spans="2:16" ht="13.5" thickBot="1">
      <c r="B19" s="15" t="s">
        <v>28</v>
      </c>
      <c r="C19" s="16" t="s">
        <v>29</v>
      </c>
      <c r="D19" s="16" t="s">
        <v>30</v>
      </c>
      <c r="E19" s="16" t="s">
        <v>31</v>
      </c>
      <c r="F19" s="16" t="s">
        <v>32</v>
      </c>
      <c r="G19" s="16" t="s">
        <v>33</v>
      </c>
      <c r="H19" s="16" t="s">
        <v>34</v>
      </c>
      <c r="I19" s="32" t="s">
        <v>35</v>
      </c>
      <c r="J19" s="32" t="s">
        <v>38</v>
      </c>
      <c r="K19" s="32" t="s">
        <v>27</v>
      </c>
      <c r="L19" s="32" t="s">
        <v>26</v>
      </c>
      <c r="M19" s="32" t="s">
        <v>39</v>
      </c>
      <c r="N19" s="32" t="s">
        <v>36</v>
      </c>
      <c r="O19" s="33" t="s">
        <v>37</v>
      </c>
      <c r="P19" s="27"/>
    </row>
    <row r="20" spans="2:15" ht="13.5" thickBot="1">
      <c r="B20" s="173"/>
      <c r="C20" s="174"/>
      <c r="D20" s="174"/>
      <c r="E20" s="174"/>
      <c r="F20" s="174"/>
      <c r="G20" s="174"/>
      <c r="H20" s="175"/>
      <c r="I20" s="30"/>
      <c r="J20" s="30"/>
      <c r="K20" s="30"/>
      <c r="L20" s="30"/>
      <c r="M20" s="30"/>
      <c r="N20" s="30"/>
      <c r="O20" s="28"/>
    </row>
    <row r="21" spans="2:15" ht="13.5" thickBot="1">
      <c r="B21" s="19">
        <v>2002</v>
      </c>
      <c r="C21" s="18">
        <v>100</v>
      </c>
      <c r="D21" s="18">
        <v>500</v>
      </c>
      <c r="E21" s="18">
        <v>55</v>
      </c>
      <c r="F21" s="18">
        <v>250</v>
      </c>
      <c r="G21" s="18">
        <v>250</v>
      </c>
      <c r="H21" s="20">
        <v>2800</v>
      </c>
      <c r="I21" s="34">
        <f aca="true" t="shared" si="0" ref="I21:I26">+(C21*D21)+(E21*F21)+(H21*G21)</f>
        <v>763750</v>
      </c>
      <c r="J21" s="34">
        <f aca="true" t="shared" si="1" ref="J21:J26">+($C$24*D21)+($E$24*F21)+($G$24*H21)</f>
        <v>1154500</v>
      </c>
      <c r="K21" s="34"/>
      <c r="L21" s="34">
        <f aca="true" t="shared" si="2" ref="L21:L26">+(I21/J21)*100</f>
        <v>66.15417929839758</v>
      </c>
      <c r="M21" s="34">
        <f aca="true" t="shared" si="3" ref="M21:M26">+((C21*$D$23)+(E21*$F$23)+(G21*$H$23))/(($C$23*$D$23)+($E$23*$F$23)+($G$23*$H$23))*100</f>
        <v>57.14686885706263</v>
      </c>
      <c r="N21" s="34"/>
      <c r="O21" s="35"/>
    </row>
    <row r="22" spans="2:15" ht="13.5" thickBot="1">
      <c r="B22" s="19">
        <v>2003</v>
      </c>
      <c r="C22" s="18">
        <v>125</v>
      </c>
      <c r="D22" s="18">
        <v>500</v>
      </c>
      <c r="E22" s="18">
        <v>56</v>
      </c>
      <c r="F22" s="18">
        <v>300</v>
      </c>
      <c r="G22" s="18">
        <v>400</v>
      </c>
      <c r="H22" s="20">
        <v>3000</v>
      </c>
      <c r="I22" s="34">
        <f t="shared" si="0"/>
        <v>1279300</v>
      </c>
      <c r="J22" s="34">
        <f t="shared" si="1"/>
        <v>1233600</v>
      </c>
      <c r="K22" s="44">
        <f>+((J22-J21)/J21)*100</f>
        <v>6.851450844521438</v>
      </c>
      <c r="L22" s="34">
        <f t="shared" si="2"/>
        <v>103.70460440985734</v>
      </c>
      <c r="M22" s="34">
        <f t="shared" si="3"/>
        <v>89.50435270991295</v>
      </c>
      <c r="N22" s="34">
        <f aca="true" t="shared" si="4" ref="N22:O26">+((L22-L21)/L21)*100</f>
        <v>56.76198466930315</v>
      </c>
      <c r="O22" s="35">
        <f t="shared" si="4"/>
        <v>56.62162162162161</v>
      </c>
    </row>
    <row r="23" spans="2:15" ht="13.5" thickBot="1">
      <c r="B23" s="19">
        <v>2004</v>
      </c>
      <c r="C23" s="18">
        <v>120</v>
      </c>
      <c r="D23" s="18">
        <v>420</v>
      </c>
      <c r="E23" s="18">
        <v>60</v>
      </c>
      <c r="F23" s="18">
        <v>400</v>
      </c>
      <c r="G23" s="18">
        <v>450</v>
      </c>
      <c r="H23" s="20">
        <v>3000</v>
      </c>
      <c r="I23" s="34">
        <f t="shared" si="0"/>
        <v>1424400</v>
      </c>
      <c r="J23" s="34">
        <f t="shared" si="1"/>
        <v>1227800</v>
      </c>
      <c r="K23" s="44">
        <f>+((J23-J22)/J22)*100</f>
        <v>-0.4701686121919585</v>
      </c>
      <c r="L23" s="34">
        <f t="shared" si="2"/>
        <v>116.01237986642776</v>
      </c>
      <c r="M23" s="34">
        <f t="shared" si="3"/>
        <v>100</v>
      </c>
      <c r="N23" s="34">
        <f t="shared" si="4"/>
        <v>11.868108968361819</v>
      </c>
      <c r="O23" s="35">
        <f t="shared" si="4"/>
        <v>11.726409914503092</v>
      </c>
    </row>
    <row r="24" spans="2:15" ht="13.5" thickBot="1">
      <c r="B24" s="19">
        <v>2005</v>
      </c>
      <c r="C24" s="18">
        <v>150</v>
      </c>
      <c r="D24" s="18">
        <v>480</v>
      </c>
      <c r="E24" s="18">
        <v>62</v>
      </c>
      <c r="F24" s="18">
        <v>500</v>
      </c>
      <c r="G24" s="18">
        <v>380</v>
      </c>
      <c r="H24" s="20">
        <v>3100</v>
      </c>
      <c r="I24" s="34">
        <f t="shared" si="0"/>
        <v>1281000</v>
      </c>
      <c r="J24" s="34">
        <f t="shared" si="1"/>
        <v>1281000</v>
      </c>
      <c r="K24" s="44">
        <f>+((J24-J23)/J23)*100</f>
        <v>4.3329532497149374</v>
      </c>
      <c r="L24" s="34">
        <f t="shared" si="2"/>
        <v>100</v>
      </c>
      <c r="M24" s="34">
        <f t="shared" si="3"/>
        <v>86.19769727604606</v>
      </c>
      <c r="N24" s="34">
        <f t="shared" si="4"/>
        <v>-13.802302723953952</v>
      </c>
      <c r="O24" s="35">
        <f t="shared" si="4"/>
        <v>-13.802302723953943</v>
      </c>
    </row>
    <row r="25" spans="2:15" ht="13.5" thickBot="1">
      <c r="B25" s="21">
        <v>2006</v>
      </c>
      <c r="C25" s="25">
        <v>120</v>
      </c>
      <c r="D25" s="25">
        <v>430</v>
      </c>
      <c r="E25" s="25">
        <v>65</v>
      </c>
      <c r="F25" s="25">
        <v>500</v>
      </c>
      <c r="G25" s="25">
        <v>430</v>
      </c>
      <c r="H25" s="23">
        <v>3050</v>
      </c>
      <c r="I25" s="34">
        <f t="shared" si="0"/>
        <v>1395600</v>
      </c>
      <c r="J25" s="34">
        <f t="shared" si="1"/>
        <v>1254500</v>
      </c>
      <c r="K25" s="44">
        <f>+((J25-J24)/J24)*100</f>
        <v>-2.068696330991413</v>
      </c>
      <c r="L25" s="34">
        <f t="shared" si="2"/>
        <v>111.24750896771623</v>
      </c>
      <c r="M25" s="34">
        <f t="shared" si="3"/>
        <v>95.92811008143781</v>
      </c>
      <c r="N25" s="34">
        <f t="shared" si="4"/>
        <v>11.247508967716229</v>
      </c>
      <c r="O25" s="35">
        <f t="shared" si="4"/>
        <v>11.288483466362607</v>
      </c>
    </row>
    <row r="26" spans="2:15" ht="13.5" thickBot="1">
      <c r="B26" s="22">
        <v>2007</v>
      </c>
      <c r="C26" s="26">
        <v>80</v>
      </c>
      <c r="D26" s="26">
        <v>700</v>
      </c>
      <c r="E26" s="26">
        <v>70</v>
      </c>
      <c r="F26" s="26">
        <v>520</v>
      </c>
      <c r="G26" s="26">
        <v>460</v>
      </c>
      <c r="H26" s="24">
        <v>3100</v>
      </c>
      <c r="I26" s="31">
        <f t="shared" si="0"/>
        <v>1518400</v>
      </c>
      <c r="J26" s="31">
        <f t="shared" si="1"/>
        <v>1315240</v>
      </c>
      <c r="K26" s="44">
        <f>+((J26-J25)/J25)*100</f>
        <v>4.841769629334396</v>
      </c>
      <c r="L26" s="31">
        <f t="shared" si="2"/>
        <v>115.4466105045467</v>
      </c>
      <c r="M26" s="31">
        <f t="shared" si="3"/>
        <v>101.20752597584948</v>
      </c>
      <c r="N26" s="31">
        <f t="shared" si="4"/>
        <v>3.7745578087946567</v>
      </c>
      <c r="O26" s="29">
        <f t="shared" si="4"/>
        <v>5.503512880562048</v>
      </c>
    </row>
    <row r="29" ht="12.75">
      <c r="B29" s="45" t="s">
        <v>49</v>
      </c>
    </row>
    <row r="31" spans="9:14" ht="13.5" thickBot="1">
      <c r="I31" s="17" t="s">
        <v>25</v>
      </c>
      <c r="K31" s="17" t="s">
        <v>40</v>
      </c>
      <c r="M31" s="17" t="s">
        <v>46</v>
      </c>
      <c r="N31" s="17" t="s">
        <v>47</v>
      </c>
    </row>
    <row r="32" spans="2:14" ht="13.5" thickBot="1">
      <c r="B32" s="169">
        <v>2002</v>
      </c>
      <c r="C32" s="40"/>
      <c r="D32" s="36">
        <f>+D21</f>
        <v>500</v>
      </c>
      <c r="E32" s="40"/>
      <c r="F32" s="36">
        <f>+F21</f>
        <v>250</v>
      </c>
      <c r="G32" s="40"/>
      <c r="H32" s="36">
        <f>+H21</f>
        <v>2800</v>
      </c>
      <c r="M32" s="32" t="s">
        <v>48</v>
      </c>
      <c r="N32" s="14"/>
    </row>
    <row r="33" spans="2:14" ht="12.75">
      <c r="B33" s="170"/>
      <c r="C33" s="41">
        <f>+AVERAGE(C21:C22)</f>
        <v>112.5</v>
      </c>
      <c r="D33" s="37">
        <f>+D32</f>
        <v>500</v>
      </c>
      <c r="E33" s="41">
        <f>+AVERAGE(E21:E22)</f>
        <v>55.5</v>
      </c>
      <c r="F33" s="37">
        <f>+F32</f>
        <v>250</v>
      </c>
      <c r="G33" s="41">
        <f>+AVERAGE(G21:G22)</f>
        <v>325</v>
      </c>
      <c r="H33" s="37">
        <f>+H32</f>
        <v>2800</v>
      </c>
      <c r="I33" s="38">
        <f>+(C33*D33)+(E33*F33)+(G33*H33)</f>
        <v>980125</v>
      </c>
      <c r="K33" s="14"/>
      <c r="N33" s="14"/>
    </row>
    <row r="34" spans="2:14" ht="12.75">
      <c r="B34" s="169">
        <v>2003</v>
      </c>
      <c r="C34" s="42">
        <f>+AVERAGE(C21:C22)</f>
        <v>112.5</v>
      </c>
      <c r="D34" s="36">
        <f>+D22</f>
        <v>500</v>
      </c>
      <c r="E34" s="42">
        <f>+AVERAGE(E21:E22)</f>
        <v>55.5</v>
      </c>
      <c r="F34" s="36">
        <f>+F22</f>
        <v>300</v>
      </c>
      <c r="G34" s="42">
        <f>+AVERAGE(G21:G22)</f>
        <v>325</v>
      </c>
      <c r="H34" s="36">
        <f>+H22</f>
        <v>3000</v>
      </c>
      <c r="I34" s="38">
        <f>+(C34*D34)+(E34*F34)+(G34*H34)</f>
        <v>1047900</v>
      </c>
      <c r="J34" s="47" t="s">
        <v>41</v>
      </c>
      <c r="K34" s="46">
        <f>+((I34-I33)/I33)*100</f>
        <v>6.914934319602091</v>
      </c>
      <c r="L34">
        <v>2002</v>
      </c>
      <c r="M34" s="50">
        <f>+(M35*100)/(K34+100)</f>
        <v>1266100.015507205</v>
      </c>
      <c r="N34" s="14"/>
    </row>
    <row r="35" spans="2:14" ht="12.75">
      <c r="B35" s="170"/>
      <c r="C35" s="41">
        <f>+AVERAGE(C22:C23)</f>
        <v>122.5</v>
      </c>
      <c r="D35" s="37">
        <f>+D34</f>
        <v>500</v>
      </c>
      <c r="E35" s="41">
        <f>+AVERAGE(E22:E23)</f>
        <v>58</v>
      </c>
      <c r="F35" s="37">
        <f>+F34</f>
        <v>300</v>
      </c>
      <c r="G35" s="41">
        <f>+AVERAGE(G22:G23)</f>
        <v>425</v>
      </c>
      <c r="H35" s="37">
        <f>+H34</f>
        <v>3000</v>
      </c>
      <c r="I35" s="39">
        <f aca="true" t="shared" si="5" ref="I35:I42">+(C35*D35)+(E35*F35)+(G35*H35)</f>
        <v>1353650</v>
      </c>
      <c r="J35" s="48"/>
      <c r="K35" s="46"/>
      <c r="L35">
        <v>2003</v>
      </c>
      <c r="M35" s="45">
        <f>+(M36*100)/(K36+100)</f>
        <v>1353650</v>
      </c>
      <c r="N35" s="46">
        <f>+((M35-M34)/M34)*100</f>
        <v>6.9149343196020885</v>
      </c>
    </row>
    <row r="36" spans="2:14" ht="12.75">
      <c r="B36" s="169">
        <v>2004</v>
      </c>
      <c r="C36" s="42">
        <f>+AVERAGE(C22:C23)</f>
        <v>122.5</v>
      </c>
      <c r="D36" s="36">
        <f>+D23</f>
        <v>420</v>
      </c>
      <c r="E36" s="42">
        <f>+AVERAGE(E22:E23)</f>
        <v>58</v>
      </c>
      <c r="F36" s="36">
        <f>+F23</f>
        <v>400</v>
      </c>
      <c r="G36" s="42">
        <f>+AVERAGE(G22:G23)</f>
        <v>425</v>
      </c>
      <c r="H36" s="36">
        <f>+H23</f>
        <v>3000</v>
      </c>
      <c r="I36" s="39">
        <f t="shared" si="5"/>
        <v>1349650</v>
      </c>
      <c r="J36" s="48" t="s">
        <v>42</v>
      </c>
      <c r="K36" s="46">
        <f>+((I36-I35)/I35)*100</f>
        <v>-0.295497358992354</v>
      </c>
      <c r="L36">
        <v>2004</v>
      </c>
      <c r="M36" s="51">
        <f>+I36</f>
        <v>1349650</v>
      </c>
      <c r="N36" s="46">
        <f>+((M36-M35)/M35)*100</f>
        <v>-0.295497358992354</v>
      </c>
    </row>
    <row r="37" spans="2:14" ht="12.75">
      <c r="B37" s="170"/>
      <c r="C37" s="41">
        <f>+AVERAGE(C23:C24)</f>
        <v>135</v>
      </c>
      <c r="D37" s="37">
        <f>+D36</f>
        <v>420</v>
      </c>
      <c r="E37" s="41">
        <f>+AVERAGE(E23:E24)</f>
        <v>61</v>
      </c>
      <c r="F37" s="37">
        <f>+F36</f>
        <v>400</v>
      </c>
      <c r="G37" s="41">
        <f>+AVERAGE(G23:G24)</f>
        <v>415</v>
      </c>
      <c r="H37" s="37">
        <f>+H36</f>
        <v>3000</v>
      </c>
      <c r="I37" s="38">
        <f t="shared" si="5"/>
        <v>1326100</v>
      </c>
      <c r="J37" s="48"/>
      <c r="K37" s="46"/>
      <c r="L37">
        <v>2005</v>
      </c>
      <c r="M37" s="45">
        <f>+((M36*K38)/100)+M36</f>
        <v>1406339.1674835985</v>
      </c>
      <c r="N37" s="46">
        <f>+((M37-M36)/M36)*100</f>
        <v>4.200286554558475</v>
      </c>
    </row>
    <row r="38" spans="2:14" ht="12.75">
      <c r="B38" s="169">
        <v>2005</v>
      </c>
      <c r="C38" s="42">
        <f>+AVERAGE(C23:C24)</f>
        <v>135</v>
      </c>
      <c r="D38" s="36">
        <f>+D24</f>
        <v>480</v>
      </c>
      <c r="E38" s="42">
        <f>+AVERAGE(E23:E24)</f>
        <v>61</v>
      </c>
      <c r="F38" s="36">
        <f>+F24</f>
        <v>500</v>
      </c>
      <c r="G38" s="42">
        <f>+AVERAGE(G23:G24)</f>
        <v>415</v>
      </c>
      <c r="H38" s="36">
        <f>+H24</f>
        <v>3100</v>
      </c>
      <c r="I38" s="38">
        <f t="shared" si="5"/>
        <v>1381800</v>
      </c>
      <c r="J38" s="48" t="s">
        <v>43</v>
      </c>
      <c r="K38" s="46">
        <f>+((I38-I37)/I37)*100</f>
        <v>4.20028655455848</v>
      </c>
      <c r="L38">
        <v>2006</v>
      </c>
      <c r="M38" s="45">
        <f>+(M37*K40/100)+M37</f>
        <v>1378255.03041614</v>
      </c>
      <c r="N38" s="46">
        <f>+((M38-M37)/M37)*100</f>
        <v>-1.9969675677674599</v>
      </c>
    </row>
    <row r="39" spans="2:14" ht="12.75">
      <c r="B39" s="170"/>
      <c r="C39" s="41">
        <f>+AVERAGE(C24:C25)</f>
        <v>135</v>
      </c>
      <c r="D39" s="37">
        <f>+D38</f>
        <v>480</v>
      </c>
      <c r="E39" s="41">
        <f>+AVERAGE(E24:E25)</f>
        <v>63.5</v>
      </c>
      <c r="F39" s="37">
        <f>+F38</f>
        <v>500</v>
      </c>
      <c r="G39" s="41">
        <f>+AVERAGE(G24:G25)</f>
        <v>405</v>
      </c>
      <c r="H39" s="37">
        <f>+H38</f>
        <v>3100</v>
      </c>
      <c r="I39" s="39">
        <f t="shared" si="5"/>
        <v>1352050</v>
      </c>
      <c r="J39" s="48"/>
      <c r="K39" s="46"/>
      <c r="L39">
        <v>2007</v>
      </c>
      <c r="M39" s="45">
        <f>+(M38*K42/100)+M38</f>
        <v>1426888.01823975</v>
      </c>
      <c r="N39" s="46">
        <f>+((M39-M38)/M38)*100</f>
        <v>3.5285913528591353</v>
      </c>
    </row>
    <row r="40" spans="2:11" ht="12.75">
      <c r="B40" s="171">
        <v>2006</v>
      </c>
      <c r="C40" s="42">
        <f>+AVERAGE(C24:C25)</f>
        <v>135</v>
      </c>
      <c r="D40" s="36">
        <f>+D25</f>
        <v>430</v>
      </c>
      <c r="E40" s="42">
        <f>+AVERAGE(E24:E25)</f>
        <v>63.5</v>
      </c>
      <c r="F40" s="36">
        <f>+F25</f>
        <v>500</v>
      </c>
      <c r="G40" s="42">
        <f>+AVERAGE(G24:G25)</f>
        <v>405</v>
      </c>
      <c r="H40" s="36">
        <f>+H25</f>
        <v>3050</v>
      </c>
      <c r="I40" s="39">
        <f t="shared" si="5"/>
        <v>1325050</v>
      </c>
      <c r="J40" s="48" t="s">
        <v>44</v>
      </c>
      <c r="K40" s="46">
        <f>+((I40-I39)/I39)*100</f>
        <v>-1.996967567767464</v>
      </c>
    </row>
    <row r="41" spans="2:11" ht="12.75">
      <c r="B41" s="172"/>
      <c r="C41" s="41">
        <f>+AVERAGE(C25:C26)</f>
        <v>100</v>
      </c>
      <c r="D41" s="37">
        <f>+D40</f>
        <v>430</v>
      </c>
      <c r="E41" s="41">
        <f>+AVERAGE(E25:E26)</f>
        <v>67.5</v>
      </c>
      <c r="F41" s="37">
        <f>+F40</f>
        <v>500</v>
      </c>
      <c r="G41" s="41">
        <f>+AVERAGE(G25:G26)</f>
        <v>445</v>
      </c>
      <c r="H41" s="37">
        <f>+H40</f>
        <v>3050</v>
      </c>
      <c r="I41" s="38">
        <f t="shared" si="5"/>
        <v>1434000</v>
      </c>
      <c r="J41" s="48"/>
      <c r="K41" s="46"/>
    </row>
    <row r="42" spans="2:11" ht="12.75">
      <c r="B42" s="171">
        <v>2007</v>
      </c>
      <c r="C42" s="42">
        <f>+AVERAGE(C25:C26)</f>
        <v>100</v>
      </c>
      <c r="D42" s="36">
        <f>+D26</f>
        <v>700</v>
      </c>
      <c r="E42" s="42">
        <f>+AVERAGE(E25:E26)</f>
        <v>67.5</v>
      </c>
      <c r="F42" s="36">
        <f>+F26</f>
        <v>520</v>
      </c>
      <c r="G42" s="42">
        <f>+AVERAGE(G25:G26)</f>
        <v>445</v>
      </c>
      <c r="H42" s="36">
        <f>+H26</f>
        <v>3100</v>
      </c>
      <c r="I42" s="38">
        <f t="shared" si="5"/>
        <v>1484600</v>
      </c>
      <c r="J42" s="48" t="s">
        <v>45</v>
      </c>
      <c r="K42" s="46">
        <f>+((I42-I41)/I41)*100</f>
        <v>3.5285913528591353</v>
      </c>
    </row>
    <row r="43" spans="2:8" ht="12.75">
      <c r="B43" s="172"/>
      <c r="C43" s="43"/>
      <c r="D43" s="37">
        <f>+D42</f>
        <v>700</v>
      </c>
      <c r="E43" s="43"/>
      <c r="F43" s="37">
        <f>+F42</f>
        <v>520</v>
      </c>
      <c r="G43" s="43"/>
      <c r="H43" s="37">
        <f>+H42</f>
        <v>3100</v>
      </c>
    </row>
    <row r="46" spans="11:13" ht="12.75">
      <c r="K46" s="17"/>
      <c r="M46" s="17"/>
    </row>
    <row r="48" ht="12.75">
      <c r="K48" s="14"/>
    </row>
    <row r="49" spans="10:13" ht="12.75">
      <c r="J49" s="47"/>
      <c r="K49" s="46"/>
      <c r="M49" s="50"/>
    </row>
    <row r="50" spans="10:14" ht="12.75">
      <c r="J50" s="48"/>
      <c r="K50" s="46"/>
      <c r="M50" s="45"/>
      <c r="N50" s="49"/>
    </row>
    <row r="51" spans="10:14" ht="12.75">
      <c r="J51" s="48"/>
      <c r="K51" s="46"/>
      <c r="M51" s="45"/>
      <c r="N51" s="49"/>
    </row>
    <row r="52" spans="10:14" ht="12.75">
      <c r="J52" s="48"/>
      <c r="K52" s="46"/>
      <c r="M52" s="45"/>
      <c r="N52" s="49"/>
    </row>
    <row r="53" spans="10:14" ht="12.75">
      <c r="J53" s="48"/>
      <c r="K53" s="46"/>
      <c r="M53" s="45"/>
      <c r="N53" s="49"/>
    </row>
    <row r="54" spans="10:14" ht="12.75">
      <c r="J54" s="48"/>
      <c r="K54" s="46"/>
      <c r="M54" s="45"/>
      <c r="N54" s="49"/>
    </row>
    <row r="55" spans="10:11" ht="12.75">
      <c r="J55" s="48"/>
      <c r="K55" s="46"/>
    </row>
    <row r="56" spans="10:11" ht="12.75">
      <c r="J56" s="48"/>
      <c r="K56" s="46"/>
    </row>
    <row r="57" spans="10:11" ht="12.75">
      <c r="J57" s="48"/>
      <c r="K57" s="46"/>
    </row>
  </sheetData>
  <sheetProtection/>
  <mergeCells count="8">
    <mergeCell ref="B38:B39"/>
    <mergeCell ref="B40:B41"/>
    <mergeCell ref="B42:B43"/>
    <mergeCell ref="B32:B33"/>
    <mergeCell ref="B8:H8"/>
    <mergeCell ref="B20:H20"/>
    <mergeCell ref="B34:B35"/>
    <mergeCell ref="B36:B3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virtual</cp:lastModifiedBy>
  <dcterms:created xsi:type="dcterms:W3CDTF">2008-01-29T22:41:47Z</dcterms:created>
  <dcterms:modified xsi:type="dcterms:W3CDTF">2009-03-03T15:28:30Z</dcterms:modified>
  <cp:category/>
  <cp:version/>
  <cp:contentType/>
  <cp:contentStatus/>
</cp:coreProperties>
</file>